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Ad Hoc\Mt Barker Extension\Final Application May 18\Submitted to AER - June 2018\SUBMISSION - PDFs\ATTACHMENTS\"/>
    </mc:Choice>
  </mc:AlternateContent>
  <bookViews>
    <workbookView xWindow="0" yWindow="0" windowWidth="25095" windowHeight="8400"/>
  </bookViews>
  <sheets>
    <sheet name="Cover" sheetId="2" r:id="rId1"/>
    <sheet name="1.1 New Dev Suburbs" sheetId="3" r:id="rId2"/>
    <sheet name="1.1-1 AGN Customer Numbers" sheetId="4" r:id="rId3"/>
    <sheet name="1.1-2 SAPN-Mar18" sheetId="5" r:id="rId4"/>
    <sheet name="1.5 Residential Penetration" sheetId="6" r:id="rId5"/>
    <sheet name="1.6 Low penetration suburbs" sheetId="7"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_123Graph_APRICE3" localSheetId="0" hidden="1">'[1]IPP Cash Flow'!#REF!</definedName>
    <definedName name="__123Graph_APRICE3" hidden="1">'[2]IPP Cash Flow'!#REF!</definedName>
    <definedName name="__123Graph_BPRICE3" localSheetId="0" hidden="1">'[1]IPP Cash Flow'!#REF!</definedName>
    <definedName name="__123Graph_BPRICE3" hidden="1">'[2]IPP Cash Flow'!#REF!</definedName>
    <definedName name="_1BriCY">OFFSET([3]QLD!$CJ$32,,COUNT([3]QLD!$CJ$32:$IV$32)-37,,37)</definedName>
    <definedName name="_1BriMAT">OFFSET([3]QLD!$CJ$43,,COUNT([3]QLD!$CJ$43:$IV$43)-37,,37)</definedName>
    <definedName name="_1BriPY">OFFSET([3]QLD!$CJ$32,,COUNT([3]QLD!$CJ$32:$IV$32)-37,,25)</definedName>
    <definedName name="_1GlaCY">OFFSET([3]QLD!$CJ$102,,COUNT([3]QLD!$CJ$102:$IV$102)-37,,37)</definedName>
    <definedName name="_1GlaMAT">OFFSET([3]QLD!$CJ$113,,COUNT([3]QLD!$CJ$113:$IV$113)-37,,37)</definedName>
    <definedName name="_1GlaPY">OFFSET([3]QLD!$CJ$102,,COUNT([3]QLD!$CJ$102:$IV$102)-37,,25)</definedName>
    <definedName name="_1IpsCY">OFFSET([3]QLD!$CJ$57,,COUNT([3]QLD!$CJ$57:$IV$57)-37,,37)</definedName>
    <definedName name="_1IpsMAT">OFFSET([3]QLD!$CJ$68,,COUNT([3]QLD!$CJ$68:$IV$68)-37,,37)</definedName>
    <definedName name="_1IpsPY">OFFSET([3]QLD!$CJ$57,,COUNT([3]QLD!$CJ$57:$IV$57)-37,,25)</definedName>
    <definedName name="_1LocCY">OFFSET([3]QLD!$CJ$80,,COUNT([3]QLD!$CJ$80:$IV$80)-37,,37)</definedName>
    <definedName name="_1LocMAT">OFFSET([3]QLD!$CJ$91,,COUNT([3]QLD!$CJ$91:$IV$91)-37,,37)</definedName>
    <definedName name="_1LocPY">OFFSET([3]QLD!$CJ$80,,COUNT([3]QLD!$CJ$80:$IV$80)-37,,25)</definedName>
    <definedName name="_1QldCY">OFFSET([3]QLD!$CJ$8,,COUNT([3]QLD!$CJ$8:$IV$8)-37,,37)</definedName>
    <definedName name="_1QldMAT">OFFSET([3]QLD!$CJ$15,,COUNT([3]QLD!$CJ$15:$IV$15)-37,,37)</definedName>
    <definedName name="_1QldPY">OFFSET([3]QLD!$CJ$8,,COUNT([3]QLD!$CJ$8:$IV$8)-37,,25)</definedName>
    <definedName name="_1RocCY">OFFSET([3]QLD!$CJ$124,,COUNT([3]QLD!$CJ$124:$IV$124)-37,,37)</definedName>
    <definedName name="_1RocMAT">OFFSET([3]QLD!$CJ$135,,COUNT([3]QLD!$CJ$135:$IV$135)-37,,37)</definedName>
    <definedName name="_1RocPY">OFFSET([3]QLD!$CJ$124,,COUNT([3]QLD!$CJ$124:$IV$124)-37,,25)</definedName>
    <definedName name="_1WidCY">OFFSET([3]QLD!$CJ$146,,COUNT([3]QLD!$CJ$146:$IV$146)-37,,37)</definedName>
    <definedName name="_1WidMAT">OFFSET([3]QLD!$CJ$157,,COUNT([3]QLD!$CJ$157:$IV$157)-37,,37)</definedName>
    <definedName name="_1WidPY">OFFSET([3]QLD!$CJ$146,,COUNT([3]QLD!$CJ$146:$IV$146)-37,,25)</definedName>
    <definedName name="_om1">[4]Assumptions!$D$262</definedName>
    <definedName name="_om2">[4]Assumptions!$D$263</definedName>
    <definedName name="_om3">[4]Assumptions!$D$264</definedName>
    <definedName name="_om4">[4]Assumptions!$D$267</definedName>
    <definedName name="a">'[5]Envestra Budget'!$D$3:$P$105</definedName>
    <definedName name="A_Step1">#REF!</definedName>
    <definedName name="A_Step10">#REF!</definedName>
    <definedName name="A_Step2">#REF!</definedName>
    <definedName name="A_Step3">#REF!</definedName>
    <definedName name="A_Step4">#REF!</definedName>
    <definedName name="A_Step5">#REF!</definedName>
    <definedName name="A_Step6">#REF!</definedName>
    <definedName name="A_Step7">#REF!</definedName>
    <definedName name="A_Step8">#REF!</definedName>
    <definedName name="A_Step9">#REF!</definedName>
    <definedName name="A10acvalue">[6]Input!$K$16</definedName>
    <definedName name="A10stdlife" localSheetId="0">'[7]PTRM input'!$M$16</definedName>
    <definedName name="A10taxremlife" localSheetId="0">'[7]PTRM input'!$O$16</definedName>
    <definedName name="A10taxstdlife" localSheetId="0">'[7]PTRM input'!$P$16</definedName>
    <definedName name="A10taxvalue" localSheetId="0">'[7]PTRM input'!$N$16</definedName>
    <definedName name="A11acvalue">[6]Input!$K$17</definedName>
    <definedName name="A11stdlife" localSheetId="0">'[7]PTRM input'!$M$17</definedName>
    <definedName name="A11taxremlife" localSheetId="0">'[7]PTRM input'!$O$17</definedName>
    <definedName name="A11taxstdlife" localSheetId="0">'[7]PTRM input'!$P$17</definedName>
    <definedName name="A11taxvalue" localSheetId="0">'[7]PTRM input'!$N$17</definedName>
    <definedName name="A12acvalue">[6]Input!$K$18</definedName>
    <definedName name="A12stdlife" localSheetId="0">'[7]PTRM input'!$M$18</definedName>
    <definedName name="A12taxremlife" localSheetId="0">'[7]PTRM input'!$O$18</definedName>
    <definedName name="A12taxstdlife" localSheetId="0">'[7]PTRM input'!$P$18</definedName>
    <definedName name="A12taxvalue" localSheetId="0">'[7]PTRM input'!$N$18</definedName>
    <definedName name="A13acvalue">[6]Input!$K$19</definedName>
    <definedName name="A13stdlife" localSheetId="0">'[7]PTRM input'!$M$19</definedName>
    <definedName name="A13taxremlife" localSheetId="0">'[7]PTRM input'!$O$19</definedName>
    <definedName name="A13taxstdlife" localSheetId="0">'[7]PTRM input'!$P$19</definedName>
    <definedName name="A13taxvalue" localSheetId="0">'[7]PTRM input'!$N$19</definedName>
    <definedName name="A14acvalue">[6]Input!$K$20</definedName>
    <definedName name="A14stdlife" localSheetId="0">'[7]PTRM input'!$M$20</definedName>
    <definedName name="A14taxremlife" localSheetId="0">'[7]PTRM input'!$O$20</definedName>
    <definedName name="A14taxstdlife" localSheetId="0">'[7]PTRM input'!$P$20</definedName>
    <definedName name="A14taxvalue" localSheetId="0">'[7]PTRM input'!$N$20</definedName>
    <definedName name="A15acvalue">[6]Input!$K$21</definedName>
    <definedName name="A15stdlife" localSheetId="0">'[7]PTRM input'!$M$21</definedName>
    <definedName name="A15taxremlife" localSheetId="0">'[7]PTRM input'!$O$21</definedName>
    <definedName name="A15taxstdlife" localSheetId="0">'[7]PTRM input'!$P$21</definedName>
    <definedName name="A15taxvalue" localSheetId="0">'[7]PTRM input'!$N$21</definedName>
    <definedName name="A16acvalue">[6]Input!$K$22</definedName>
    <definedName name="A16stdlife" localSheetId="0">'[7]PTRM input'!$M$22</definedName>
    <definedName name="A16taxremlife" localSheetId="0">'[7]PTRM input'!$O$22</definedName>
    <definedName name="A16taxstdlife" localSheetId="0">'[7]PTRM input'!$P$22</definedName>
    <definedName name="A16taxvalue" localSheetId="0">'[7]PTRM input'!$N$22</definedName>
    <definedName name="A17acvalue">[6]Input!$K$23</definedName>
    <definedName name="A17stdlife" localSheetId="0">'[7]PTRM input'!$M$23</definedName>
    <definedName name="A17taxremlife" localSheetId="0">'[7]PTRM input'!$O$23</definedName>
    <definedName name="A17taxstdlife" localSheetId="0">'[7]PTRM input'!$P$23</definedName>
    <definedName name="A17taxvalue" localSheetId="0">'[7]PTRM input'!$N$23</definedName>
    <definedName name="A17value" localSheetId="0">'[7]PTRM input'!$J$23</definedName>
    <definedName name="A18acvalue">[6]Input!$K$24</definedName>
    <definedName name="A18remlife" localSheetId="0">'[7]PTRM input'!$L$24</definedName>
    <definedName name="A18stdlife" localSheetId="0">'[7]PTRM input'!$M$24</definedName>
    <definedName name="A18taxremlife" localSheetId="0">'[7]PTRM input'!$O$24</definedName>
    <definedName name="A18taxstdlife" localSheetId="0">'[7]PTRM input'!$P$24</definedName>
    <definedName name="A18taxvalue" localSheetId="0">'[7]PTRM input'!$N$24</definedName>
    <definedName name="A18value" localSheetId="0">'[7]PTRM input'!$J$24</definedName>
    <definedName name="A19acvalue">[6]Input!$K$25</definedName>
    <definedName name="A19remlife" localSheetId="0">'[7]PTRM input'!$L$25</definedName>
    <definedName name="A19stdlife" localSheetId="0">'[7]PTRM input'!$M$25</definedName>
    <definedName name="A19taxremlife" localSheetId="0">'[7]PTRM input'!$O$25</definedName>
    <definedName name="A19taxstdlife" localSheetId="0">'[7]PTRM input'!$P$25</definedName>
    <definedName name="A19taxvalue" localSheetId="0">'[7]PTRM input'!$N$25</definedName>
    <definedName name="A19value" localSheetId="0">'[7]PTRM input'!$J$25</definedName>
    <definedName name="A1acvalue">[6]Input!$K$7</definedName>
    <definedName name="A1remlife">'[7]PTRM input'!$L$7</definedName>
    <definedName name="A1stdlife" localSheetId="0">'[7]PTRM input'!$M$7</definedName>
    <definedName name="A1taxremlife" localSheetId="0">'[7]PTRM input'!$O$7</definedName>
    <definedName name="A1taxstdlife" localSheetId="0">'[7]PTRM input'!$P$7</definedName>
    <definedName name="A1taxvalue" localSheetId="0">'[7]PTRM input'!$N$7</definedName>
    <definedName name="A1value" localSheetId="0">'[7]PTRM input'!$J$7</definedName>
    <definedName name="A20acvalue">[6]Input!$K$26</definedName>
    <definedName name="A20remlife" localSheetId="0">'[7]PTRM input'!$L$26</definedName>
    <definedName name="A20stdlife" localSheetId="0">'[7]PTRM input'!$M$26</definedName>
    <definedName name="A20taxremlife" localSheetId="0">'[7]PTRM input'!$O$26</definedName>
    <definedName name="A20taxstdlife" localSheetId="0">'[7]PTRM input'!$P$26</definedName>
    <definedName name="A20taxvalue" localSheetId="0">'[7]PTRM input'!$N$26</definedName>
    <definedName name="A20value" localSheetId="0">'[7]PTRM input'!$J$26</definedName>
    <definedName name="A21acvalue">[6]Input!$K$27</definedName>
    <definedName name="A21remlife" localSheetId="0">'[7]PTRM input'!$L$27</definedName>
    <definedName name="A21stdlife" localSheetId="0">'[7]PTRM input'!$M$27</definedName>
    <definedName name="A21taxremlife" localSheetId="0">'[7]PTRM input'!$O$27</definedName>
    <definedName name="A21taxstdlife" localSheetId="0">'[7]PTRM input'!$P$27</definedName>
    <definedName name="A21taxvalue" localSheetId="0">'[7]PTRM input'!$N$27</definedName>
    <definedName name="A21value" localSheetId="0">'[7]PTRM input'!$J$27</definedName>
    <definedName name="A22acvalue">[6]Input!$K$28</definedName>
    <definedName name="A22remlife" localSheetId="0">'[7]PTRM input'!$L$28</definedName>
    <definedName name="A22stdlife" localSheetId="0">'[7]PTRM input'!$M$28</definedName>
    <definedName name="A22taxremlife" localSheetId="0">'[7]PTRM input'!$O$28</definedName>
    <definedName name="A22taxstdlife" localSheetId="0">'[7]PTRM input'!$P$28</definedName>
    <definedName name="A22taxvalue" localSheetId="0">'[7]PTRM input'!$N$28</definedName>
    <definedName name="A22value" localSheetId="0">'[7]PTRM input'!$J$28</definedName>
    <definedName name="A23acvalue">[6]Input!$K$29</definedName>
    <definedName name="A23remlife" localSheetId="0">'[7]PTRM input'!$L$29</definedName>
    <definedName name="A23stdlife" localSheetId="0">'[7]PTRM input'!$M$29</definedName>
    <definedName name="A23taxremlife" localSheetId="0">'[7]PTRM input'!$O$29</definedName>
    <definedName name="A23taxstdlife" localSheetId="0">'[7]PTRM input'!$P$29</definedName>
    <definedName name="A23taxvalue" localSheetId="0">'[7]PTRM input'!$N$29</definedName>
    <definedName name="A23value" localSheetId="0">'[7]PTRM input'!$J$29</definedName>
    <definedName name="A24acvalue">[6]Input!$K$30</definedName>
    <definedName name="A24remlife" localSheetId="0">'[7]PTRM input'!$L$30</definedName>
    <definedName name="A24stdlife" localSheetId="0">'[7]PTRM input'!$M$30</definedName>
    <definedName name="A24taxremlife" localSheetId="0">'[7]PTRM input'!$O$30</definedName>
    <definedName name="A24taxstdlife" localSheetId="0">'[7]PTRM input'!$P$30</definedName>
    <definedName name="A24taxvalue" localSheetId="0">'[7]PTRM input'!$N$30</definedName>
    <definedName name="A24value" localSheetId="0">'[7]PTRM input'!$J$30</definedName>
    <definedName name="A25acvalue">[6]Input!$K$31</definedName>
    <definedName name="A25remlife" localSheetId="0">'[7]PTRM input'!$L$31</definedName>
    <definedName name="A25stdlife" localSheetId="0">'[7]PTRM input'!$M$31</definedName>
    <definedName name="A25taxremlife" localSheetId="0">'[7]PTRM input'!$O$31</definedName>
    <definedName name="A25taxstdlife" localSheetId="0">'[7]PTRM input'!$P$31</definedName>
    <definedName name="A25taxvalue" localSheetId="0">'[7]PTRM input'!$N$31</definedName>
    <definedName name="A25value" localSheetId="0">'[7]PTRM input'!$J$31</definedName>
    <definedName name="A26acvalue">[6]Input!$K$32</definedName>
    <definedName name="A26remlife" localSheetId="0">'[7]PTRM input'!$L$32</definedName>
    <definedName name="A26stdlife" localSheetId="0">'[7]PTRM input'!$M$32</definedName>
    <definedName name="A26taxremlife" localSheetId="0">'[7]PTRM input'!$O$32</definedName>
    <definedName name="A26taxstdlife" localSheetId="0">'[7]PTRM input'!$P$32</definedName>
    <definedName name="A26taxvalue" localSheetId="0">'[7]PTRM input'!$N$32</definedName>
    <definedName name="A26value" localSheetId="0">'[7]PTRM input'!$J$32</definedName>
    <definedName name="A27acvalue">[6]Input!$K$33</definedName>
    <definedName name="A27remlife" localSheetId="0">'[7]PTRM input'!$L$33</definedName>
    <definedName name="A27stdlife" localSheetId="0">'[7]PTRM input'!$M$33</definedName>
    <definedName name="A27taxremlife" localSheetId="0">'[7]PTRM input'!$O$33</definedName>
    <definedName name="A27taxstdlife" localSheetId="0">'[7]PTRM input'!$P$33</definedName>
    <definedName name="A27taxvalue" localSheetId="0">'[7]PTRM input'!$N$33</definedName>
    <definedName name="A27value" localSheetId="0">'[7]PTRM input'!$J$33</definedName>
    <definedName name="A28acvalue">[6]Input!$K$34</definedName>
    <definedName name="A28remlife" localSheetId="0">'[7]PTRM input'!$L$34</definedName>
    <definedName name="A28stdlife" localSheetId="0">'[7]PTRM input'!$M$34</definedName>
    <definedName name="A28taxremlife" localSheetId="0">'[7]PTRM input'!$O$34</definedName>
    <definedName name="A28taxstdlife" localSheetId="0">'[7]PTRM input'!$P$34</definedName>
    <definedName name="A28taxvalue" localSheetId="0">'[7]PTRM input'!$N$34</definedName>
    <definedName name="A28value" localSheetId="0">'[7]PTRM input'!$J$34</definedName>
    <definedName name="A29acvalue">[6]Input!$K$35</definedName>
    <definedName name="A29remlife" localSheetId="0">'[7]PTRM input'!$L$35</definedName>
    <definedName name="A29stdlife" localSheetId="0">'[7]PTRM input'!$M$35</definedName>
    <definedName name="A29taxremlife" localSheetId="0">'[7]PTRM input'!$O$35</definedName>
    <definedName name="A29taxstdlife" localSheetId="0">'[7]PTRM input'!$P$35</definedName>
    <definedName name="A29taxvalue" localSheetId="0">'[7]PTRM input'!$N$35</definedName>
    <definedName name="A29value" localSheetId="0">'[7]PTRM input'!$J$35</definedName>
    <definedName name="A2acvalue">[6]Input!$K$8</definedName>
    <definedName name="A2remlife">'[7]PTRM input'!$L$8</definedName>
    <definedName name="A2stdlife" localSheetId="0">'[7]PTRM input'!$M$8</definedName>
    <definedName name="A2taxremlife" localSheetId="0">'[7]PTRM input'!$O$8</definedName>
    <definedName name="A2taxstdlife" localSheetId="0">'[7]PTRM input'!$P$8</definedName>
    <definedName name="A2taxvalue" localSheetId="0">'[7]PTRM input'!$N$8</definedName>
    <definedName name="A2value" localSheetId="0">'[7]PTRM input'!$J$8</definedName>
    <definedName name="A30acvalue">[6]Input!$K$36</definedName>
    <definedName name="A30remlife" localSheetId="0">'[7]PTRM input'!$L$36</definedName>
    <definedName name="A30stdlife" localSheetId="0">'[7]PTRM input'!$M$36</definedName>
    <definedName name="A30taxremlife" localSheetId="0">'[7]PTRM input'!$O$36</definedName>
    <definedName name="A30taxstdlife" localSheetId="0">'[7]PTRM input'!$P$36</definedName>
    <definedName name="A30taxvalue" localSheetId="0">'[7]PTRM input'!$N$36</definedName>
    <definedName name="A30value" localSheetId="0">'[7]PTRM input'!$J$36</definedName>
    <definedName name="A3597449F">'[8]ABS Dwellings Greater Adelaide'!$P$1:$P$10,'[8]ABS Dwellings Greater Adelaide'!$P$11:$P$208</definedName>
    <definedName name="A3597450R">'[8]ABS Dwellings Greater Adelaide'!$K$1:$K$10,'[8]ABS Dwellings Greater Adelaide'!$K$11:$K$208</definedName>
    <definedName name="A3597451T">'[8]ABS Dwellings Greater Adelaide'!$X$1:$X$10,'[8]ABS Dwellings Greater Adelaide'!$X$11:$X$208</definedName>
    <definedName name="A3597452V">'[8]ABS Dwellings Greater Adelaide'!$J$1:$J$10,'[8]ABS Dwellings Greater Adelaide'!$J$11:$J$208</definedName>
    <definedName name="A3597453W">'[8]ABS Dwellings Greater Adelaide'!$I$1:$I$10,'[8]ABS Dwellings Greater Adelaide'!$I$11:$I$208</definedName>
    <definedName name="A3597454X">'[8]ABS Dwellings Greater Adelaide'!$W$1:$W$10,'[8]ABS Dwellings Greater Adelaide'!$W$11:$W$208</definedName>
    <definedName name="A3597455A">'[8]ABS Dwellings Greater Adelaide'!$U$1:$U$10,'[8]ABS Dwellings Greater Adelaide'!$U$11:$U$208</definedName>
    <definedName name="A3597456C">'[8]ABS Dwellings Greater Adelaide'!$S$1:$S$10,'[8]ABS Dwellings Greater Adelaide'!$S$11:$S$208</definedName>
    <definedName name="A3597457F">'[8]ABS Dwellings Greater Adelaide'!$L$1:$L$10,'[8]ABS Dwellings Greater Adelaide'!$L$11:$L$208</definedName>
    <definedName name="A3597458J">'[8]ABS Dwellings Greater Adelaide'!$G$1:$G$10,'[8]ABS Dwellings Greater Adelaide'!$G$11:$G$208</definedName>
    <definedName name="A3597459K">'[8]ABS Dwellings Greater Adelaide'!$F$1:$F$10,'[8]ABS Dwellings Greater Adelaide'!$F$11:$F$208</definedName>
    <definedName name="A3597460V">'[8]ABS Dwellings Greater Adelaide'!$H$1:$H$10,'[8]ABS Dwellings Greater Adelaide'!$H$11:$H$208</definedName>
    <definedName name="A3597461W">'[8]ABS Dwellings Greater Adelaide'!$C$1:$C$10,'[8]ABS Dwellings Greater Adelaide'!$C$11:$C$208</definedName>
    <definedName name="A3597462X">'[8]ABS Dwellings Greater Adelaide'!$E$1:$E$10,'[8]ABS Dwellings Greater Adelaide'!$E$11:$E$208</definedName>
    <definedName name="A3597463A">'[8]ABS Dwellings Greater Adelaide'!$B$1:$B$10,'[8]ABS Dwellings Greater Adelaide'!$B$11:$B$208</definedName>
    <definedName name="A3597464C">'[8]ABS Dwellings Greater Adelaide'!$D$1:$D$10,'[8]ABS Dwellings Greater Adelaide'!$D$11:$D$208</definedName>
    <definedName name="A3597465F">'[8]ABS Dwellings Greater Adelaide'!$M$1:$M$10,'[8]ABS Dwellings Greater Adelaide'!$M$11:$M$208</definedName>
    <definedName name="A3597466J">'[8]ABS Dwellings Greater Adelaide'!$O$1:$O$10,'[8]ABS Dwellings Greater Adelaide'!$O$11:$O$208</definedName>
    <definedName name="A3597467K">'[8]ABS Dwellings Greater Adelaide'!$Q$1:$Q$10,'[8]ABS Dwellings Greater Adelaide'!$Q$11:$Q$208</definedName>
    <definedName name="A3597468L">'[8]ABS Dwellings Greater Adelaide'!$R$1:$R$10,'[8]ABS Dwellings Greater Adelaide'!$R$11:$R$208</definedName>
    <definedName name="A3597469R">'[8]ABS Dwellings Greater Adelaide'!$Y$1:$Y$10,'[8]ABS Dwellings Greater Adelaide'!$Y$11:$Y$208</definedName>
    <definedName name="A3597470X">'[8]ABS Dwellings Greater Adelaide'!$V$1:$V$10,'[8]ABS Dwellings Greater Adelaide'!$V$11:$V$208</definedName>
    <definedName name="A3597471A">'[8]ABS Dwellings Greater Adelaide'!$T$1:$T$10,'[8]ABS Dwellings Greater Adelaide'!$T$11:$T$208</definedName>
    <definedName name="A3597472C">'[8]ABS Dwellings Greater Adelaide'!$N$1:$N$10,'[8]ABS Dwellings Greater Adelaide'!$N$11:$N$208</definedName>
    <definedName name="A3acvalue">[6]Input!$K$9</definedName>
    <definedName name="A3remlife">'[7]PTRM input'!$L$9</definedName>
    <definedName name="A3stdlife" localSheetId="0">'[7]PTRM input'!$M$9</definedName>
    <definedName name="A3taxremlife" localSheetId="0">'[7]PTRM input'!$O$9</definedName>
    <definedName name="A3taxstdlife" localSheetId="0">'[7]PTRM input'!$P$9</definedName>
    <definedName name="A3taxvalue" localSheetId="0">'[7]PTRM input'!$N$9</definedName>
    <definedName name="A3value" localSheetId="0">'[7]PTRM input'!$J$9</definedName>
    <definedName name="A4acvalue">[6]Input!$K$10</definedName>
    <definedName name="A4remlife">'[7]PTRM input'!$L$10</definedName>
    <definedName name="A4stdlife" localSheetId="0">'[7]PTRM input'!$M$10</definedName>
    <definedName name="A4taxremlife" localSheetId="0">'[7]PTRM input'!$O$10</definedName>
    <definedName name="A4taxstdlife" localSheetId="0">'[7]PTRM input'!$P$10</definedName>
    <definedName name="A4taxvalue" localSheetId="0">'[7]PTRM input'!$N$10</definedName>
    <definedName name="A4value" localSheetId="0">'[7]PTRM input'!$J$10</definedName>
    <definedName name="A5acvalue">[6]Input!$K$11</definedName>
    <definedName name="A5remlife">'[7]PTRM input'!$L$11</definedName>
    <definedName name="A5stdlife" localSheetId="0">'[7]PTRM input'!$M$11</definedName>
    <definedName name="A5taxremlife" localSheetId="0">'[7]PTRM input'!$O$11</definedName>
    <definedName name="A5taxstdlife" localSheetId="0">'[7]PTRM input'!$P$11</definedName>
    <definedName name="A5taxvalue" localSheetId="0">'[7]PTRM input'!$N$11</definedName>
    <definedName name="A5value" localSheetId="0">'[7]PTRM input'!$J$11</definedName>
    <definedName name="A6acvalue">[6]Input!$K$12</definedName>
    <definedName name="A6remlife">'[7]PTRM input'!$L$12</definedName>
    <definedName name="A6stdlife" localSheetId="0">'[7]PTRM input'!$M$12</definedName>
    <definedName name="A6taxremlife" localSheetId="0">'[7]PTRM input'!$O$12</definedName>
    <definedName name="A6taxstdlife" localSheetId="0">'[7]PTRM input'!$P$12</definedName>
    <definedName name="A6taxvalue" localSheetId="0">'[7]PTRM input'!$N$12</definedName>
    <definedName name="A6value" localSheetId="0">'[7]PTRM input'!$J$12</definedName>
    <definedName name="A7acvalue">[6]Input!$K$13</definedName>
    <definedName name="A7stdlife">'[7]PTRM input'!$M$13</definedName>
    <definedName name="A7taxremlife" localSheetId="0">'[7]PTRM input'!$O$13</definedName>
    <definedName name="A7taxstdlife" localSheetId="0">'[7]PTRM input'!$P$13</definedName>
    <definedName name="A7taxvalue" localSheetId="0">'[7]PTRM input'!$N$13</definedName>
    <definedName name="A8acvalue">[6]Input!$K$14</definedName>
    <definedName name="A8stdlife" localSheetId="0">'[7]PTRM input'!$M$14</definedName>
    <definedName name="A8taxremlife" localSheetId="0">'[7]PTRM input'!$O$14</definedName>
    <definedName name="A8taxstdlife" localSheetId="0">'[7]PTRM input'!$P$14</definedName>
    <definedName name="A8taxvalue" localSheetId="0">'[7]PTRM input'!$N$14</definedName>
    <definedName name="A9acvalue">[6]Input!$K$15</definedName>
    <definedName name="A9stdlife" localSheetId="0">'[7]PTRM input'!$M$15</definedName>
    <definedName name="A9taxremlife" localSheetId="0">'[7]PTRM input'!$O$15</definedName>
    <definedName name="A9taxstdlife" localSheetId="0">'[7]PTRM input'!$P$15</definedName>
    <definedName name="A9taxvalue" localSheetId="0">'[7]PTRM input'!$N$15</definedName>
    <definedName name="AGN_DR">[9]Assumptions!$I$7</definedName>
    <definedName name="Amcor">#REF!</definedName>
    <definedName name="anscount" hidden="1">1</definedName>
    <definedName name="Asset1" localSheetId="0">'[7]PTRM input'!$G$7</definedName>
    <definedName name="Asset1">[10]Input!$G$7</definedName>
    <definedName name="Asset10" localSheetId="0">'[7]PTRM input'!$G$16</definedName>
    <definedName name="Asset10">[10]Input!$G$16</definedName>
    <definedName name="Asset11" localSheetId="0">'[7]PTRM input'!$G$17</definedName>
    <definedName name="Asset11">[10]Input!$G$17</definedName>
    <definedName name="Asset12" localSheetId="0">'[7]PTRM input'!$G$18</definedName>
    <definedName name="Asset12">[10]Input!$G$18</definedName>
    <definedName name="Asset13" localSheetId="0">'[7]PTRM input'!$G$19</definedName>
    <definedName name="Asset13">[10]Input!$G$19</definedName>
    <definedName name="Asset14" localSheetId="0">'[7]PTRM input'!$G$20</definedName>
    <definedName name="Asset14">[10]Input!$G$20</definedName>
    <definedName name="Asset15" localSheetId="0">'[7]PTRM input'!$G$21</definedName>
    <definedName name="Asset15">[10]Input!$G$21</definedName>
    <definedName name="Asset16" localSheetId="0">'[7]PTRM input'!$G$22</definedName>
    <definedName name="Asset16">[10]Input!$G$22</definedName>
    <definedName name="Asset17" localSheetId="0">'[7]PTRM input'!$G$23</definedName>
    <definedName name="Asset17">[10]Input!$G$23</definedName>
    <definedName name="Asset18" localSheetId="0">'[7]PTRM input'!$G$24</definedName>
    <definedName name="Asset18">[10]Input!$G$24</definedName>
    <definedName name="Asset19" localSheetId="0">'[7]PTRM input'!$G$25</definedName>
    <definedName name="Asset19">[10]Input!$G$25</definedName>
    <definedName name="Asset2" localSheetId="0">'[7]PTRM input'!$G$8</definedName>
    <definedName name="Asset2">[10]Input!$G$8</definedName>
    <definedName name="Asset20" localSheetId="0">'[7]PTRM input'!$G$26</definedName>
    <definedName name="Asset20">[10]Input!$G$26</definedName>
    <definedName name="Asset21" localSheetId="0">'[7]PTRM input'!$G$27</definedName>
    <definedName name="Asset21">[10]Input!$G$27</definedName>
    <definedName name="Asset22" localSheetId="0">'[7]PTRM input'!$G$28</definedName>
    <definedName name="Asset22">[10]Input!$G$28</definedName>
    <definedName name="Asset23" localSheetId="0">'[7]PTRM input'!$G$29</definedName>
    <definedName name="Asset23">[10]Input!$G$29</definedName>
    <definedName name="Asset24" localSheetId="0">'[7]PTRM input'!$G$30</definedName>
    <definedName name="Asset24">[10]Input!$G$30</definedName>
    <definedName name="Asset25" localSheetId="0">'[7]PTRM input'!$G$31</definedName>
    <definedName name="Asset25">[10]Input!$G$31</definedName>
    <definedName name="Asset26" localSheetId="0">'[7]PTRM input'!$G$32</definedName>
    <definedName name="Asset26">[10]Input!$G$32</definedName>
    <definedName name="Asset27" localSheetId="0">'[7]PTRM input'!$G$33</definedName>
    <definedName name="Asset27">[10]Input!$G$33</definedName>
    <definedName name="Asset28" localSheetId="0">'[7]PTRM input'!$G$34</definedName>
    <definedName name="Asset28">[10]Input!$G$34</definedName>
    <definedName name="Asset29" localSheetId="0">'[7]PTRM input'!$G$35</definedName>
    <definedName name="Asset29">[10]Input!$G$35</definedName>
    <definedName name="Asset3" localSheetId="0">'[7]PTRM input'!$G$9</definedName>
    <definedName name="Asset3">[10]Input!$G$9</definedName>
    <definedName name="Asset30" localSheetId="0">'[7]PTRM input'!$G$36</definedName>
    <definedName name="Asset30">[10]Input!$G$36</definedName>
    <definedName name="Asset4" localSheetId="0">'[7]PTRM input'!$G$10</definedName>
    <definedName name="Asset4">[10]Input!$G$10</definedName>
    <definedName name="Asset5" localSheetId="0">'[7]PTRM input'!$G$11</definedName>
    <definedName name="Asset5">[10]Input!$G$11</definedName>
    <definedName name="Asset6" localSheetId="0">'[7]PTRM input'!$G$12</definedName>
    <definedName name="Asset6">[10]Input!$G$12</definedName>
    <definedName name="Asset7" localSheetId="0">'[7]PTRM input'!$G$13</definedName>
    <definedName name="Asset7">[10]Input!$G$13</definedName>
    <definedName name="Asset8" localSheetId="0">'[7]PTRM input'!$G$14</definedName>
    <definedName name="Asset8">[10]Input!$G$14</definedName>
    <definedName name="Asset9" localSheetId="0">'[7]PTRM input'!$G$15</definedName>
    <definedName name="Asset9">[10]Input!$G$15</definedName>
    <definedName name="Austicks">#REF!</definedName>
    <definedName name="AustralBricks">#REF!</definedName>
    <definedName name="AustralianFarmCorporation">#REF!</definedName>
    <definedName name="AustralianMeatHoldings">#REF!</definedName>
    <definedName name="Average_Load">'[4]Input Sheet'!$D$100</definedName>
    <definedName name="B_Demand_MultiReg" localSheetId="3">OFFSET('[11]Input &amp; Calcs'!#REF!,0,0,COUNT('[11]Input &amp; Calcs'!#REF!),1)</definedName>
    <definedName name="B_Demand_MultiReg" localSheetId="5">OFFSET('[11]Input &amp; Calcs'!#REF!,0,0,COUNT('[11]Input &amp; Calcs'!#REF!),1)</definedName>
    <definedName name="B_Demand_MultiReg">OFFSET('[11]Input &amp; Calcs'!#REF!,0,0,COUNT('[11]Input &amp; Calcs'!#REF!),1)</definedName>
    <definedName name="banding_data">'[4]Vic Settings'!$A$82:$Q$238</definedName>
    <definedName name="baserate">[4]Assumptions!$D$282</definedName>
    <definedName name="BC_Var1">#REF!</definedName>
    <definedName name="BC_Var10">#REF!</definedName>
    <definedName name="BC_Var2">#REF!</definedName>
    <definedName name="BC_Var3">#REF!</definedName>
    <definedName name="BC_Var4">#REF!</definedName>
    <definedName name="BC_Var5">#REF!</definedName>
    <definedName name="BC_Var6">#REF!</definedName>
    <definedName name="BC_Var7">#REF!</definedName>
    <definedName name="BC_Var8">#REF!</definedName>
    <definedName name="BC_Var9">#REF!</definedName>
    <definedName name="BCCToowong">#REF!</definedName>
    <definedName name="BCFixed">#REF!</definedName>
    <definedName name="BD_Var1">#REF!</definedName>
    <definedName name="BD_Var10">#REF!</definedName>
    <definedName name="BD_Var2">#REF!</definedName>
    <definedName name="BD_Var3">#REF!</definedName>
    <definedName name="BD_Var4">#REF!</definedName>
    <definedName name="BD_Var5">#REF!</definedName>
    <definedName name="BD_Var6">#REF!</definedName>
    <definedName name="BD_Var7">#REF!</definedName>
    <definedName name="BD_Var8">#REF!</definedName>
    <definedName name="BD_Var9">#REF!</definedName>
    <definedName name="BDemand" localSheetId="3">OFFSET('[11]Input &amp; Calcs'!#REF!,0,0,COUNT('[11]Input &amp; Calcs'!#REF!),1)</definedName>
    <definedName name="BDemand" localSheetId="5">OFFSET('[11]Input &amp; Calcs'!#REF!,0,0,COUNT('[11]Input &amp; Calcs'!#REF!),1)</definedName>
    <definedName name="BDemand">OFFSET('[11]Input &amp; Calcs'!#REF!,0,0,COUNT('[11]Input &amp; Calcs'!#REF!),1)</definedName>
    <definedName name="BDFixed">#REF!</definedName>
    <definedName name="Be">[12]Input!$G$199</definedName>
    <definedName name="BI_Var1">#REF!</definedName>
    <definedName name="BI_Var10">#REF!</definedName>
    <definedName name="BI_Var2">#REF!</definedName>
    <definedName name="BI_Var3">#REF!</definedName>
    <definedName name="BI_Var4">#REF!</definedName>
    <definedName name="BI_Var5">#REF!</definedName>
    <definedName name="BI_Var6">#REF!</definedName>
    <definedName name="BI_Var7">#REF!</definedName>
    <definedName name="BI_Var8">#REF!</definedName>
    <definedName name="BI_Var9">#REF!</definedName>
    <definedName name="BIFixed">#REF!</definedName>
    <definedName name="BP_1">#REF!</definedName>
    <definedName name="BP_2">#REF!</definedName>
    <definedName name="BP_StandBy">#REF!</definedName>
    <definedName name="BrisbaneCityCouncil">#REF!</definedName>
    <definedName name="BrisStep1">[13]Tariffs!$H$9</definedName>
    <definedName name="BrisStep2">[13]Tariffs!$H$10</definedName>
    <definedName name="BrisStep3">[13]Tariffs!$H$11</definedName>
    <definedName name="BrisStep4">[13]Tariffs!$H$12</definedName>
    <definedName name="BrisStep5">[13]Tariffs!$H$13</definedName>
    <definedName name="BrisStep6">[13]Tariffs!$H$14</definedName>
    <definedName name="C_Tariffs">[14]SAV200607!$E$6:$E$15</definedName>
    <definedName name="C_Var1">#REF!</definedName>
    <definedName name="C_Var10">#REF!</definedName>
    <definedName name="C_Var2">#REF!</definedName>
    <definedName name="C_Var3">#REF!</definedName>
    <definedName name="C_Var4">#REF!</definedName>
    <definedName name="C_Var5">#REF!</definedName>
    <definedName name="C_Var6">#REF!</definedName>
    <definedName name="C_Var7">#REF!</definedName>
    <definedName name="C_Var8">#REF!</definedName>
    <definedName name="C_Var9">#REF!</definedName>
    <definedName name="Capral">#REF!</definedName>
    <definedName name="CastlemainePerkins">#REF!</definedName>
    <definedName name="CCEJUNE">#REF!</definedName>
    <definedName name="cent_dollars">[9]Assumptions!$I$20</definedName>
    <definedName name="CFixed">[14]SAV200607!$E$5</definedName>
    <definedName name="check_print">[4]CASHFLOW!$A$2:$R$63</definedName>
    <definedName name="citysheet">'[15]SA,QLD,NT Inputs'!$AL$37</definedName>
    <definedName name="code1">[4]Assumptions!$E$262</definedName>
    <definedName name="code2">[4]Assumptions!$E$263</definedName>
    <definedName name="code3">[4]Assumptions!$E$264</definedName>
    <definedName name="code4">[4]Assumptions!$E$267</definedName>
    <definedName name="CODEOH">[4]Assumptions!$N$141</definedName>
    <definedName name="ComDefaultIn">'[4]Input Sheet'!$G$17</definedName>
    <definedName name="CommConnectcost">'[4]Input Sheet'!$B$93:$B$95</definedName>
    <definedName name="Commtariffs">'[4]Tariff Revenue'!$Q$14:$AB$20</definedName>
    <definedName name="ConsolidateRutile">#REF!</definedName>
    <definedName name="consRT2">[13]Tariffs!$D$10</definedName>
    <definedName name="ConsRT3">[13]Tariffs!$D$11</definedName>
    <definedName name="ConsRT4">[13]Tariffs!$D$12</definedName>
    <definedName name="ConsRT5">[13]Tariffs!$D$13</definedName>
    <definedName name="Costs">[9]Costs!$B$7:$AG$25</definedName>
    <definedName name="Costs_c">[9]Costs!$B$7:$AG$7</definedName>
    <definedName name="Costs_r">[9]Costs!$B$7:$B$25</definedName>
    <definedName name="CPI">[16]CPI!$H$11:$I$17</definedName>
    <definedName name="CPI_INCREASE">[17]CPI!$B$1</definedName>
    <definedName name="CRCP_span" localSheetId="0">CONCATENATE(CRCP_y1, " to ",CRCP_y5)</definedName>
    <definedName name="CRCP_span">CONCATENATE(CRCP_y1, " to ",CRCP_y5)</definedName>
    <definedName name="CRCP_y1">'[7]Business &amp; other details'!$C$38</definedName>
    <definedName name="CRCP_y2">'[7]Business &amp; other details'!$D$38</definedName>
    <definedName name="CRCP_y3">'[7]Business &amp; other details'!$E$38</definedName>
    <definedName name="CRCP_y4">'[7]Business &amp; other details'!$F$38</definedName>
    <definedName name="CRCP_y5">'[7]Business &amp; other details'!$G$38</definedName>
    <definedName name="CurrentMonth">#REF!</definedName>
    <definedName name="Cust_no">'[9]Cashflow Model'!$A$4:$AF$15</definedName>
    <definedName name="Cust_no_c">'[9]Cashflow Model'!$A$4:$AF$4</definedName>
    <definedName name="Cust_no_r">'[9]Cashflow Model'!$A$4:$A$15</definedName>
    <definedName name="Customer_Table">#REF!</definedName>
    <definedName name="CUSTOMER_TABLE_2">#REF!</definedName>
    <definedName name="CUSTOMERTABLE">#REF!</definedName>
    <definedName name="CVar_1">[14]SAV200607!$E$6</definedName>
    <definedName name="CVar_10">[14]SAV200607!$E$15</definedName>
    <definedName name="CVar_2">[14]SAV200607!$E$7</definedName>
    <definedName name="CVar_3">[14]SAV200607!$E$8</definedName>
    <definedName name="D_Tariffs">[14]SAV200607!$C$6:$C$15</definedName>
    <definedName name="DATE_HISTORICAL" localSheetId="3">OFFSET('[11]Input &amp; Calcs'!#REF!,0,0,COUNT('[11]Input &amp; Calcs'!#REF!),1)</definedName>
    <definedName name="DATE_HISTORICAL" localSheetId="5">OFFSET('[11]Input &amp; Calcs'!#REF!,0,0,COUNT('[11]Input &amp; Calcs'!#REF!),1)</definedName>
    <definedName name="DATE_HISTORICAL">OFFSET('[11]Input &amp; Calcs'!#REF!,0,0,COUNT('[11]Input &amp; Calcs'!#REF!),1)</definedName>
    <definedName name="Date_Range">'[8]ABS Dwellings Greater Adelaide'!$A$2:$A$10,'[8]ABS Dwellings Greater Adelaide'!$A$11:$A$208</definedName>
    <definedName name="days_in_year">[18]Assumptions!$F$18</definedName>
    <definedName name="DCEJUNE">#REF!</definedName>
    <definedName name="DD_MULTI" localSheetId="3">OFFSET('[11]Input &amp; Calcs'!#REF!,0,0,COUNT('[11]Input &amp; Calcs'!#REF!),1)</definedName>
    <definedName name="DD_MULTI" localSheetId="5">OFFSET('[11]Input &amp; Calcs'!#REF!,0,0,COUNT('[11]Input &amp; Calcs'!#REF!),1)</definedName>
    <definedName name="DD_MULTI">OFFSET('[11]Input &amp; Calcs'!#REF!,0,0,COUNT('[11]Input &amp; Calcs'!#REF!),1)</definedName>
    <definedName name="def">'[4]Input Sheet'!$A$103:$A$105</definedName>
    <definedName name="degree_day_threshold">[18]Assumptions!$F$13</definedName>
    <definedName name="delay">#REF!</definedName>
    <definedName name="Demand_All_Fuels">[9]Demand!$A$8:$AH$29</definedName>
    <definedName name="Demand_All_Fuels_c">[9]Demand!$A$9:$AH$9</definedName>
    <definedName name="Demand_All_Fuels_r">[9]Demand!$A$8:$A$29</definedName>
    <definedName name="Demand_Consumption_Data">#REF!</definedName>
    <definedName name="DemandConnectCost">'[4]Input Sheet'!$C$93:$C$95</definedName>
    <definedName name="DemandDefaultin">'[4]Input Sheet'!$O$17</definedName>
    <definedName name="demandselector">'[4]Tariff Revenue'!$Q$23:$AZ$30</definedName>
    <definedName name="demandselector_Bundaberg">'[4]Tariff Revenue'!$Q$23:$T$31</definedName>
    <definedName name="demandselector_Mildura">'[4]Tariff Revenue'!$Q$23:$T$31</definedName>
    <definedName name="demandselector_qld">'[4]Tariff Revenue'!$Q$23:$T$31</definedName>
    <definedName name="demandselector_SA">'[4]Tariff Revenue'!$Q$23:$AZ$30</definedName>
    <definedName name="Demandtariffs">'[4]Tariff Revenue'!$Q$23:$BT$31</definedName>
    <definedName name="DFixed">[14]SAV200607!$C$5</definedName>
    <definedName name="DinStep1">[13]Tariffs!$L$9</definedName>
    <definedName name="DinStep2">[13]Tariffs!$L$10</definedName>
    <definedName name="DinStep3">[13]Tariffs!$L$11</definedName>
    <definedName name="DinStep4">[13]Tariffs!$L$12</definedName>
    <definedName name="DinStep5">[13]Tariffs!$L$13</definedName>
    <definedName name="DinStep6">[13]Tariffs!$L$14</definedName>
    <definedName name="DMHQ04">#REF!</definedName>
    <definedName name="dms_663_List">'[7]AER only'!$M$12:$M$41</definedName>
    <definedName name="dms_ABN_List">'[7]AER only'!$D$12:$D$41</definedName>
    <definedName name="dms_AGN_Assets">'[19]18 - Tax depreciation'!$B$19:$B$25</definedName>
    <definedName name="dms_CFinalYear_List">'[7]AER only'!$H$65:$H$74</definedName>
    <definedName name="dms_CRCP_FinalYear_Result">'[7]Business &amp; other details'!$C$80</definedName>
    <definedName name="dms_CRCP_FirstYear_Result">'[7]Business &amp; other details'!$C$79</definedName>
    <definedName name="dms_CRCP_index">'[7]AER only'!$H$78:$H$87</definedName>
    <definedName name="dms_CRCP_years">'[7]AER only'!$F$78:$F$87</definedName>
    <definedName name="dms_CRCP_yR">'[7]AER only'!$F$86</definedName>
    <definedName name="dms_CRCP_yS">'[7]AER only'!$F$85</definedName>
    <definedName name="dms_CRCP_yT">'[7]AER only'!$F$84</definedName>
    <definedName name="dms_CRCP_yU">'[7]AER only'!$F$83</definedName>
    <definedName name="dms_CRCP_yV">'[7]AER only'!$F$82</definedName>
    <definedName name="dms_CRCP_yW">'[7]AER only'!$F$81</definedName>
    <definedName name="dms_CRCP_yX">'[7]AER only'!$F$80</definedName>
    <definedName name="dms_CRCP_yY">'[7]AER only'!$F$79</definedName>
    <definedName name="dms_CRCP_yZ">'[7]AER only'!$F$78</definedName>
    <definedName name="dms_CRCPlength_List">'[7]AER only'!$K$12:$K$41</definedName>
    <definedName name="dms_CRCPlength_Num">'[7]Business &amp; other details'!$C$77</definedName>
    <definedName name="dms_CRCPlength_Num_List">'[7]AER only'!$G$65:$G$74</definedName>
    <definedName name="dms_CRY_ListC">'[7]AER only'!$K$65:$K$79</definedName>
    <definedName name="dms_CRY_ListF">'[7]AER only'!$J$65:$J$79</definedName>
    <definedName name="dms_DataQuality">'[7]Business &amp; other details'!$C$51</definedName>
    <definedName name="dms_DataQuality_List">'[7]AER only'!$B$81:$B$85</definedName>
    <definedName name="dms_DeterminationRef_List">'[7]AER only'!$N$12:$N$41</definedName>
    <definedName name="dms_DollarRealPrev_y5">'[19]AGN business details'!$C$56</definedName>
    <definedName name="dms_ESCALATOR_rows">#REF!</definedName>
    <definedName name="dms_FinalYear_List">'[7]AER only'!$F$65:$F$74</definedName>
    <definedName name="dms_FormControl_Choices">'[7]AER only'!$C$65:$C$67</definedName>
    <definedName name="dms_FRCP_y1">'[7]AER only'!$D$78</definedName>
    <definedName name="dms_FRCP_y2">'[7]AER only'!$D$79</definedName>
    <definedName name="dms_FRCP_y3">'[7]AER only'!$D$80</definedName>
    <definedName name="dms_FRCP_y4">'[7]AER only'!$D$81</definedName>
    <definedName name="dms_FRCP_y5">'[7]AER only'!$D$82</definedName>
    <definedName name="dms_FRCP_y6">'[7]AER only'!$D$83</definedName>
    <definedName name="dms_FRCP_y7">'[7]AER only'!$D$84</definedName>
    <definedName name="dms_FRCP_y8">'[7]AER only'!$D$85</definedName>
    <definedName name="dms_FRCP_y9">'[7]AER only'!$D$86</definedName>
    <definedName name="dms_FRCPlength_List">'[7]AER only'!$L$12:$L$41</definedName>
    <definedName name="dms_FRCPlength_Num">'[7]Business &amp; other details'!$C$74</definedName>
    <definedName name="dms_FRCPlength_Num_List">'[7]AER only'!$E$65:$E$74</definedName>
    <definedName name="dms_JurisdictionList">'[7]AER only'!$E$12:$E$41</definedName>
    <definedName name="dms_Model">'[7]Business &amp; other details'!$C$59</definedName>
    <definedName name="dms_Model_List">'[7]AER only'!$B$47:$B$54</definedName>
    <definedName name="dms_MultiYear_FinalYear_Ref">'[7]Business &amp; other details'!$C$75</definedName>
    <definedName name="dms_MultiYear_FinalYear_Result">'[7]Business &amp; other details'!$C$76</definedName>
    <definedName name="dms_MultiYear_Flag">'[7]Business &amp; other details'!$C$67</definedName>
    <definedName name="dms_RPT">'[7]Business &amp; other details'!$C$58</definedName>
    <definedName name="dms_RPT_List">'[7]AER only'!$I$12:$I$41</definedName>
    <definedName name="dms_RPTMonth">'[7]Business &amp; other details'!$C$62</definedName>
    <definedName name="dms_RPTMonth_List">'[7]AER only'!$J$12:$J$41</definedName>
    <definedName name="dms_RYE_Formula_Result">'[7]AER only'!$E$47:$E$54</definedName>
    <definedName name="dms_Sector_List">'[7]AER only'!$F$12:$F$41</definedName>
    <definedName name="dms_Segment_List">'[7]AER only'!$G$12:$G$41</definedName>
    <definedName name="dms_SingleYear_FinalYear_Ref">'[7]Business &amp; other details'!$C$72</definedName>
    <definedName name="dms_SingleYear_FinalYear_Result">'[7]Business &amp; other details'!$C$73</definedName>
    <definedName name="dms_SingleYear_Model">'[7]Business &amp; other details'!$C$69:$C$71</definedName>
    <definedName name="dms_SourceList">'[7]AER only'!$B$65:$B$78</definedName>
    <definedName name="dms_Specified_FinalYear">'[7]Business &amp; other details'!$C$68</definedName>
    <definedName name="dms_TradingName">'[7]Business &amp; other details'!$C$14</definedName>
    <definedName name="dms_TradingName_List">'[7]AER only'!$B$12:$B$41</definedName>
    <definedName name="dms_TradingNameFull_List">'[7]AER only'!$C$12:$C$41</definedName>
    <definedName name="dms_UnitofMeasure">#REF!</definedName>
    <definedName name="dms_Worksheet_List">'[7]AER only'!$C$47:$C$54</definedName>
    <definedName name="dom_penetration">'[4]Input Sheet'!$D$97:$D$99</definedName>
    <definedName name="DomConnectCost">'[4]Input Sheet'!$B$89:$B$91</definedName>
    <definedName name="DomDefaultin">'[4]Input Sheet'!$C$17</definedName>
    <definedName name="Dr">[12]Input!$G$200</definedName>
    <definedName name="Drc">'[7]PTRM input'!$G$233</definedName>
    <definedName name="Drp">[12]Input!$G$195</definedName>
    <definedName name="DSC">'[4]Input Sheet'!$C$35</definedName>
    <definedName name="Dv">'[7]PTRM input'!$G$219</definedName>
    <definedName name="EDD" localSheetId="3">OFFSET('[11]Input &amp; Calcs'!#REF!,0,0,COUNT('[11]Input &amp; Calcs'!#REF!),1)</definedName>
    <definedName name="EDD" localSheetId="5">OFFSET('[11]Input &amp; Calcs'!#REF!,0,0,COUNT('[11]Input &amp; Calcs'!#REF!),1)</definedName>
    <definedName name="EDD">OFFSET('[11]Input &amp; Calcs'!#REF!,0,0,COUNT('[11]Input &amp; Calcs'!#REF!),1)</definedName>
    <definedName name="EDD_MULTI" localSheetId="3">OFFSET('[11]Input &amp; Calcs'!#REF!,0,0,COUNT('[11]Input &amp; Calcs'!#REF!),1)</definedName>
    <definedName name="EDD_MULTI" localSheetId="5">OFFSET('[11]Input &amp; Calcs'!#REF!,0,0,COUNT('[11]Input &amp; Calcs'!#REF!),1)</definedName>
    <definedName name="EDD_MULTI">OFFSET('[11]Input &amp; Calcs'!#REF!,0,0,COUNT('[11]Input &amp; Calcs'!#REF!),1)</definedName>
    <definedName name="eight">[4]CASHFLOW!$K$110</definedName>
    <definedName name="elec_index">[9]Indices!$B$9:$E$81</definedName>
    <definedName name="elec_index_c">[9]Indices!$B$9:$E$9</definedName>
    <definedName name="elec_index_r">[9]Indices!$B$9:$B$81</definedName>
    <definedName name="eleven">[4]CASHFLOW!$N$110</definedName>
    <definedName name="ERC_Yr01_Inc">'[7]PTRM input'!$G$70</definedName>
    <definedName name="f">'[7]PTRM input'!$G$216</definedName>
    <definedName name="FCST_or_ACT">[20]Sheet1!$B$2:$B$3</definedName>
    <definedName name="five">[4]CASHFLOW!$H$110</definedName>
    <definedName name="fivecost">'[4]Input Sheet'!$C$84</definedName>
    <definedName name="FORECAST_B2_DD_MULTI" localSheetId="3">OFFSET('[11]Input &amp; Calcs'!#REF!,0,0,COUNT('[11]Input &amp; Calcs'!#REF!),1)</definedName>
    <definedName name="FORECAST_B2_DD_MULTI" localSheetId="5">OFFSET('[11]Input &amp; Calcs'!#REF!,0,0,COUNT('[11]Input &amp; Calcs'!#REF!),1)</definedName>
    <definedName name="FORECAST_B2_DD_MULTI">OFFSET('[11]Input &amp; Calcs'!#REF!,0,0,COUNT('[11]Input &amp; Calcs'!#REF!),1)</definedName>
    <definedName name="FORECAST_B2_EDD_LINEAR" localSheetId="3">OFFSET('[11]Input &amp; Calcs'!#REF!,0,0,COUNT('[11]Input &amp; Calcs'!#REF!),1)</definedName>
    <definedName name="FORECAST_B2_EDD_LINEAR" localSheetId="5">OFFSET('[11]Input &amp; Calcs'!#REF!,0,0,COUNT('[11]Input &amp; Calcs'!#REF!),1)</definedName>
    <definedName name="FORECAST_B2_EDD_LINEAR">OFFSET('[11]Input &amp; Calcs'!#REF!,0,0,COUNT('[11]Input &amp; Calcs'!#REF!),1)</definedName>
    <definedName name="FORECAST_B2_EDD_MULTI" localSheetId="3">OFFSET('[11]Input &amp; Calcs'!#REF!,0,0,COUNT('[11]Input &amp; Calcs'!#REF!),1)</definedName>
    <definedName name="FORECAST_B2_EDD_MULTI" localSheetId="5">OFFSET('[11]Input &amp; Calcs'!#REF!,0,0,COUNT('[11]Input &amp; Calcs'!#REF!),1)</definedName>
    <definedName name="FORECAST_B2_EDD_MULTI">OFFSET('[11]Input &amp; Calcs'!#REF!,0,0,COUNT('[11]Input &amp; Calcs'!#REF!),1)</definedName>
    <definedName name="FORECAST_B3_DD_MULTI" localSheetId="3">OFFSET('[11]Input &amp; Calcs'!#REF!,0,0,COUNT('[11]Input &amp; Calcs'!#REF!),1)</definedName>
    <definedName name="FORECAST_B3_DD_MULTI" localSheetId="5">OFFSET('[11]Input &amp; Calcs'!#REF!,0,0,COUNT('[11]Input &amp; Calcs'!#REF!),1)</definedName>
    <definedName name="FORECAST_B3_DD_MULTI">OFFSET('[11]Input &amp; Calcs'!#REF!,0,0,COUNT('[11]Input &amp; Calcs'!#REF!),1)</definedName>
    <definedName name="FORECAST_B3_EDD_LINEAR">OFFSET('[11]Input &amp; Calcs'!$BQ$3:$BQ$140,0,0,COUNT('[11]Input &amp; Calcs'!$BQ$3:$BQ$140),1)</definedName>
    <definedName name="FORECAST_B3_EDD_MULTI" localSheetId="3">OFFSET('[11]Input &amp; Calcs'!#REF!,0,0,COUNT('[11]Input &amp; Calcs'!#REF!),1)</definedName>
    <definedName name="FORECAST_B3_EDD_MULTI" localSheetId="5">OFFSET('[11]Input &amp; Calcs'!#REF!,0,0,COUNT('[11]Input &amp; Calcs'!#REF!),1)</definedName>
    <definedName name="FORECAST_B3_EDD_MULTI">OFFSET('[11]Input &amp; Calcs'!#REF!,0,0,COUNT('[11]Input &amp; Calcs'!#REF!),1)</definedName>
    <definedName name="FORECAST_C_DD_LINEAR" localSheetId="3">OFFSET('[11]Input &amp; Calcs'!#REF!,0,0,COUNT('[11]Input &amp; Calcs'!#REF!),1)</definedName>
    <definedName name="FORECAST_C_DD_LINEAR" localSheetId="5">OFFSET('[11]Input &amp; Calcs'!#REF!,0,0,COUNT('[11]Input &amp; Calcs'!#REF!),1)</definedName>
    <definedName name="FORECAST_C_DD_LINEAR">OFFSET('[11]Input &amp; Calcs'!#REF!,0,0,COUNT('[11]Input &amp; Calcs'!#REF!),1)</definedName>
    <definedName name="FORECAST_C_DD_MULTI">OFFSET('[11]Input &amp; Calcs'!$BD$3:$BD$140,0,0,COUNT('[11]Input &amp; Calcs'!$BD$3:$BD$140),1)</definedName>
    <definedName name="FORECAST_C_EDD_LINEAR" localSheetId="3">OFFSET('[11]Input &amp; Calcs'!#REF!,0,0,COUNT('[11]Input &amp; Calcs'!#REF!),1)</definedName>
    <definedName name="FORECAST_C_EDD_LINEAR" localSheetId="5">OFFSET('[11]Input &amp; Calcs'!#REF!,0,0,COUNT('[11]Input &amp; Calcs'!#REF!),1)</definedName>
    <definedName name="FORECAST_C_EDD_LINEAR">OFFSET('[11]Input &amp; Calcs'!#REF!,0,0,COUNT('[11]Input &amp; Calcs'!#REF!),1)</definedName>
    <definedName name="FORECAST_C_EDD_MULTI" localSheetId="3">OFFSET('[11]Input &amp; Calcs'!#REF!,0,0,COUNT('[11]Input &amp; Calcs'!#REF!),1)</definedName>
    <definedName name="FORECAST_C_EDD_MULTI" localSheetId="5">OFFSET('[11]Input &amp; Calcs'!#REF!,0,0,COUNT('[11]Input &amp; Calcs'!#REF!),1)</definedName>
    <definedName name="FORECAST_C_EDD_MULTI">OFFSET('[11]Input &amp; Calcs'!#REF!,0,0,COUNT('[11]Input &amp; Calcs'!#REF!),1)</definedName>
    <definedName name="FORECAST_D_DD_LINEAR">OFFSET('[11]Input &amp; Calcs'!$BR$3:$BR$140,0,0,COUNT('[11]Input &amp; Calcs'!$BR$3:$BR$140),1)</definedName>
    <definedName name="FORECAST_D_DD_MULTI" localSheetId="3">OFFSET('[11]Input &amp; Calcs'!#REF!,0,0,COUNT('[11]Input &amp; Calcs'!#REF!),1)</definedName>
    <definedName name="FORECAST_D_DD_MULTI" localSheetId="5">OFFSET('[11]Input &amp; Calcs'!#REF!,0,0,COUNT('[11]Input &amp; Calcs'!#REF!),1)</definedName>
    <definedName name="FORECAST_D_DD_MULTI">OFFSET('[11]Input &amp; Calcs'!#REF!,0,0,COUNT('[11]Input &amp; Calcs'!#REF!),1)</definedName>
    <definedName name="FORECAST_D_EDD_LINEAR" localSheetId="3">OFFSET('[11]Input &amp; Calcs'!#REF!,0,0,COUNT('[11]Input &amp; Calcs'!#REF!),1)</definedName>
    <definedName name="FORECAST_D_EDD_LINEAR" localSheetId="5">OFFSET('[11]Input &amp; Calcs'!#REF!,0,0,COUNT('[11]Input &amp; Calcs'!#REF!),1)</definedName>
    <definedName name="FORECAST_D_EDD_LINEAR">OFFSET('[11]Input &amp; Calcs'!#REF!,0,0,COUNT('[11]Input &amp; Calcs'!#REF!),1)</definedName>
    <definedName name="Forecast_D_EDD_MULTI" localSheetId="3">OFFSET('[11]Input &amp; Calcs'!#REF!,0,0,COUNT('[11]Input &amp; Calcs'!#REF!),1)</definedName>
    <definedName name="Forecast_D_EDD_MULTI" localSheetId="5">OFFSET('[11]Input &amp; Calcs'!#REF!,0,0,COUNT('[11]Input &amp; Calcs'!#REF!),1)</definedName>
    <definedName name="Forecast_D_EDD_MULTI">OFFSET('[11]Input &amp; Calcs'!#REF!,0,0,COUNT('[11]Input &amp; Calcs'!#REF!),1)</definedName>
    <definedName name="FORECAST_OB" localSheetId="3">OFFSET('[11]Input &amp; Calcs'!#REF!,0,0,COUNT('[11]Input &amp; Calcs'!#REF!),1)</definedName>
    <definedName name="FORECAST_OB" localSheetId="5">OFFSET('[11]Input &amp; Calcs'!#REF!,0,0,COUNT('[11]Input &amp; Calcs'!#REF!),1)</definedName>
    <definedName name="FORECAST_OB">OFFSET('[11]Input &amp; Calcs'!#REF!,0,0,COUNT('[11]Input &amp; Calcs'!#REF!),1)</definedName>
    <definedName name="FORECAST_OB_LINEAR" localSheetId="3">OFFSET('[11]Input &amp; Calcs'!#REF!,0,0,COUNT('[11]Input &amp; Calcs'!#REF!),1)</definedName>
    <definedName name="FORECAST_OB_LINEAR" localSheetId="5">OFFSET('[11]Input &amp; Calcs'!#REF!,0,0,COUNT('[11]Input &amp; Calcs'!#REF!),1)</definedName>
    <definedName name="FORECAST_OB_LINEAR">OFFSET('[11]Input &amp; Calcs'!#REF!,0,0,COUNT('[11]Input &amp; Calcs'!#REF!),1)</definedName>
    <definedName name="FORECAST_V_DD_LINEAR" localSheetId="3">OFFSET('[11]Input &amp; Calcs'!#REF!,0,0,COUNT('[11]Input &amp; Calcs'!#REF!),1)</definedName>
    <definedName name="FORECAST_V_DD_LINEAR" localSheetId="5">OFFSET('[11]Input &amp; Calcs'!#REF!,0,0,COUNT('[11]Input &amp; Calcs'!#REF!),1)</definedName>
    <definedName name="FORECAST_V_DD_LINEAR">OFFSET('[11]Input &amp; Calcs'!#REF!,0,0,COUNT('[11]Input &amp; Calcs'!#REF!),1)</definedName>
    <definedName name="FORECAST_V_DD_MULTI" localSheetId="3">OFFSET('[11]Input &amp; Calcs'!#REF!,0,0,COUNT('[11]Input &amp; Calcs'!#REF!),1)</definedName>
    <definedName name="FORECAST_V_DD_MULTI" localSheetId="5">OFFSET('[11]Input &amp; Calcs'!#REF!,0,0,COUNT('[11]Input &amp; Calcs'!#REF!),1)</definedName>
    <definedName name="FORECAST_V_DD_MULTI">OFFSET('[11]Input &amp; Calcs'!#REF!,0,0,COUNT('[11]Input &amp; Calcs'!#REF!),1)</definedName>
    <definedName name="FORECAST_V_EDD_LINEAR" localSheetId="3">OFFSET('[11]Input &amp; Calcs'!#REF!,0,0,COUNT('[11]Input &amp; Calcs'!#REF!),1)</definedName>
    <definedName name="FORECAST_V_EDD_LINEAR" localSheetId="5">OFFSET('[11]Input &amp; Calcs'!#REF!,0,0,COUNT('[11]Input &amp; Calcs'!#REF!),1)</definedName>
    <definedName name="FORECAST_V_EDD_LINEAR">OFFSET('[11]Input &amp; Calcs'!#REF!,0,0,COUNT('[11]Input &amp; Calcs'!#REF!),1)</definedName>
    <definedName name="FORECAST_V_EDD_MULTI" localSheetId="3">OFFSET('[11]Input &amp; Calcs'!#REF!,0,0,COUNT('[11]Input &amp; Calcs'!#REF!),1)</definedName>
    <definedName name="FORECAST_V_EDD_MULTI" localSheetId="5">OFFSET('[11]Input &amp; Calcs'!#REF!,0,0,COUNT('[11]Input &amp; Calcs'!#REF!),1)</definedName>
    <definedName name="FORECAST_V_EDD_MULTI">OFFSET('[11]Input &amp; Calcs'!#REF!,0,0,COUNT('[11]Input &amp; Calcs'!#REF!),1)</definedName>
    <definedName name="four">[4]CASHFLOW!$G$110</definedName>
    <definedName name="fourcost">'[4]Input Sheet'!$C$83</definedName>
    <definedName name="FRCP">'[19]AGN business details'!$C$35:$G$35</definedName>
    <definedName name="FRCP_1to5">"2015-16 to 2019-20"</definedName>
    <definedName name="FRCP_span" localSheetId="0">CONCATENATE(FRCP_y1, " to ", FRCP_y5)</definedName>
    <definedName name="FRCP_span">CONCATENATE(FRCP_y1, " to ", FRCP_y5)</definedName>
    <definedName name="FRCP_y1">'[7]Business &amp; other details'!$C$35</definedName>
    <definedName name="FRCP_y5">'[7]Business &amp; other details'!$G$35</definedName>
    <definedName name="FRCP_y6">'[7]Business &amp; other details'!$H$35</definedName>
    <definedName name="FRCT">#REF!</definedName>
    <definedName name="FRCT_Data">#REF!</definedName>
    <definedName name="fret">#REF!</definedName>
    <definedName name="g">'[7]PTRM input'!$G$218</definedName>
    <definedName name="gas_index">[9]Indices!$B$163:$D$196</definedName>
    <definedName name="gas_index_c">[9]Indices!$B$163:$D$163</definedName>
    <definedName name="gas_index_r">[9]Indices!$B$163:$B$196</definedName>
    <definedName name="HDD_Annual" localSheetId="3">OFFSET('[11]Input &amp; Calcs'!#REF!,0,0,COUNT('[11]Input &amp; Calcs'!#REF!),1)</definedName>
    <definedName name="HDD_Annual" localSheetId="5">OFFSET('[11]Input &amp; Calcs'!#REF!,0,0,COUNT('[11]Input &amp; Calcs'!#REF!),1)</definedName>
    <definedName name="HDD_Annual">OFFSET('[11]Input &amp; Calcs'!#REF!,0,0,COUNT('[11]Input &amp; Calcs'!#REF!),1)</definedName>
    <definedName name="HDD_Tariff" localSheetId="3">OFFSET('[11]Input &amp; Calcs'!#REF!,0,0,COUNT('[11]Input &amp; Calcs'!#REF!),1)</definedName>
    <definedName name="HDD_Tariff" localSheetId="5">OFFSET('[11]Input &amp; Calcs'!#REF!,0,0,COUNT('[11]Input &amp; Calcs'!#REF!),1)</definedName>
    <definedName name="HDD_Tariff">OFFSET('[11]Input &amp; Calcs'!#REF!,0,0,COUNT('[11]Input &amp; Calcs'!#REF!),1)</definedName>
    <definedName name="I_Tariffs">[14]SAV200607!$G$6:$G$15</definedName>
    <definedName name="ICEJUNE">#REF!</definedName>
    <definedName name="IFixed">[14]SAV200607!$G$5</definedName>
    <definedName name="indConnectCost">'[4]Input Sheet'!$C$89:$C$91</definedName>
    <definedName name="IndDefaultin">'[4]Input Sheet'!$K$17</definedName>
    <definedName name="inputprint">'[4]Input Sheet'!$A$1:$W$40</definedName>
    <definedName name="IRR_MATRIX">[4]CASHFLOW!$D$7:$X$63</definedName>
    <definedName name="kwh_mwh">[9]Assumptions!$I$19</definedName>
    <definedName name="LagBDemand_EDD" localSheetId="3">OFFSET('[11]Input &amp; Calcs'!#REF!,0,0,COUNT('[11]Input &amp; Calcs'!#REF!),2)</definedName>
    <definedName name="LagBDemand_EDD" localSheetId="5">OFFSET('[11]Input &amp; Calcs'!#REF!,0,0,COUNT('[11]Input &amp; Calcs'!#REF!),2)</definedName>
    <definedName name="LagBDemand_EDD">OFFSET('[11]Input &amp; Calcs'!#REF!,0,0,COUNT('[11]Input &amp; Calcs'!#REF!),2)</definedName>
    <definedName name="LagBDemand_HDD" localSheetId="3">OFFSET('[11]Input &amp; Calcs'!#REF!,0,0,COUNT('[11]Input &amp; Calcs'!#REF!),2)</definedName>
    <definedName name="LagBDemand_HDD" localSheetId="5">OFFSET('[11]Input &amp; Calcs'!#REF!,0,0,COUNT('[11]Input &amp; Calcs'!#REF!),2)</definedName>
    <definedName name="LagBDemand_HDD">OFFSET('[11]Input &amp; Calcs'!#REF!,0,0,COUNT('[11]Input &amp; Calcs'!#REF!),2)</definedName>
    <definedName name="LagRDemand_EDD" localSheetId="3">OFFSET('[11]Input &amp; Calcs'!#REF!,0,0,COUNT('[11]Input &amp; Calcs'!#REF!),2)</definedName>
    <definedName name="LagRDemand_EDD" localSheetId="5">OFFSET('[11]Input &amp; Calcs'!#REF!,0,0,COUNT('[11]Input &amp; Calcs'!#REF!),2)</definedName>
    <definedName name="LagRDemand_EDD">OFFSET('[11]Input &amp; Calcs'!#REF!,0,0,COUNT('[11]Input &amp; Calcs'!#REF!),2)</definedName>
    <definedName name="LagRDemand_HDD" localSheetId="3">OFFSET('[11]Input &amp; Calcs'!#REF!,0,0,COUNT('[11]Input &amp; Calcs'!#REF!),2)</definedName>
    <definedName name="LagRDemand_HDD" localSheetId="5">OFFSET('[11]Input &amp; Calcs'!#REF!,0,0,COUNT('[11]Input &amp; Calcs'!#REF!),2)</definedName>
    <definedName name="LagRDemand_HDD">OFFSET('[11]Input &amp; Calcs'!#REF!,0,0,COUNT('[11]Input &amp; Calcs'!#REF!),2)</definedName>
    <definedName name="Load">'[4]Input Sheet'!$E$10</definedName>
    <definedName name="LoadC">[4]DEMAND!$D$41:$AI$45</definedName>
    <definedName name="LoadE">[4]DEMAND!$D$101</definedName>
    <definedName name="LoadT">[4]DEMAND!$D$108</definedName>
    <definedName name="lpg_premium">[9]Assumptions!$I$25</definedName>
    <definedName name="M\">'[5]Envestra Budget'!$D$3:$P$137</definedName>
    <definedName name="MAIN1">'[4]Input Sheet'!$E$24</definedName>
    <definedName name="MAIN2">'[4]Input Sheet'!$E$25</definedName>
    <definedName name="MAIN3">'[4]Input Sheet'!$E$26</definedName>
    <definedName name="MAIN4">'[4]Input Sheet'!$E$27</definedName>
    <definedName name="MAIN5">'[4]Input Sheet'!$E$28</definedName>
    <definedName name="mainlaying_calcs">[4]Sheet7!$L$4:$V$19</definedName>
    <definedName name="MAINSCOST1">[4]Sheet7!$N$20</definedName>
    <definedName name="MAINSCOST2">[4]Sheet7!$P$20</definedName>
    <definedName name="MAINSCOST3">[4]Sheet7!$R$20</definedName>
    <definedName name="MAINSCOST4">[4]Sheet7!$T$20</definedName>
    <definedName name="MAINSCOST5">[4]Sheet7!$V$20</definedName>
    <definedName name="MaryboroughPrison">#REF!</definedName>
    <definedName name="medvolsheet">'[15]SA,QLD,NT Inputs'!$AL$76</definedName>
    <definedName name="meter_life">[9]Assumptions!$I$12</definedName>
    <definedName name="MHFile">'[15]SA,QLD,NT Inputs'!$C$1</definedName>
    <definedName name="mhpath">'[15]SA,QLD,NT Inputs'!$D$1</definedName>
    <definedName name="MonthDays">[21]Tariffs!$A$26:$C$37</definedName>
    <definedName name="Mrp">[12]Input!$G$196</definedName>
    <definedName name="MTDDate">[22]Summary!$C$5</definedName>
    <definedName name="multirevin">'[4]Input Sheet'!$D$43:$AH$48</definedName>
    <definedName name="MVV">'[4]Vic Settings'!$B$11:$G$25</definedName>
    <definedName name="n">'[5]Envestra Budget'!$D$3:$O$115</definedName>
    <definedName name="N_Var1">#REF!</definedName>
    <definedName name="N_Var10">#REF!</definedName>
    <definedName name="N_Var2">#REF!</definedName>
    <definedName name="N_Var3">#REF!</definedName>
    <definedName name="N_Var4">#REF!</definedName>
    <definedName name="N_Var5">#REF!</definedName>
    <definedName name="N_Var6">#REF!</definedName>
    <definedName name="N_Var7">#REF!</definedName>
    <definedName name="N_Var8">#REF!</definedName>
    <definedName name="N_Var9">#REF!</definedName>
    <definedName name="NaturallyAustralianFoods">#REF!</definedName>
    <definedName name="NC_Var1">#REF!</definedName>
    <definedName name="NC_Var10">#REF!</definedName>
    <definedName name="NC_Var2">#REF!</definedName>
    <definedName name="NC_Var3">#REF!</definedName>
    <definedName name="NC_Var4">#REF!</definedName>
    <definedName name="NC_Var5">#REF!</definedName>
    <definedName name="NC_Var6">#REF!</definedName>
    <definedName name="NC_Var7">#REF!</definedName>
    <definedName name="NC_Var8">#REF!</definedName>
    <definedName name="NC_Var9">#REF!</definedName>
    <definedName name="NCFixed">#REF!</definedName>
    <definedName name="ND_Var1">#REF!</definedName>
    <definedName name="ND_Var10">#REF!</definedName>
    <definedName name="ND_Var2">#REF!</definedName>
    <definedName name="ND_Var3">#REF!</definedName>
    <definedName name="ND_Var4">#REF!</definedName>
    <definedName name="ND_Var5">#REF!</definedName>
    <definedName name="ND_Var6">#REF!</definedName>
    <definedName name="ND_Var7">#REF!</definedName>
    <definedName name="ND_Var8">#REF!</definedName>
    <definedName name="ND_Var9">#REF!</definedName>
    <definedName name="NDFixed">#REF!</definedName>
    <definedName name="NI_Var1">#REF!</definedName>
    <definedName name="NI_Var10">#REF!</definedName>
    <definedName name="NI_Var2">#REF!</definedName>
    <definedName name="NI_Var3">#REF!</definedName>
    <definedName name="NI_Var4">#REF!</definedName>
    <definedName name="NI_Var5">#REF!</definedName>
    <definedName name="NI_Var6">#REF!</definedName>
    <definedName name="NI_Var7">#REF!</definedName>
    <definedName name="NI_Var8">#REF!</definedName>
    <definedName name="NI_Var9">#REF!</definedName>
    <definedName name="NIFixed">#REF!</definedName>
    <definedName name="nine">[4]CASHFLOW!$L$110</definedName>
    <definedName name="NTCY">OFFSET([15]NT!$Z$9,,COUNTA([15]NT!$Z$9:$IV$9)-37,,37)</definedName>
    <definedName name="NTmat">OFFSET([15]NT!$Z$20,,COUNTA([15]NT!$Z$20:$IV$20)-37,,37)</definedName>
    <definedName name="NTpY">OFFSET([15]NT!$Z$9,,COUNTA([15]NT!$Z$9:$IV$9)-37,,24)</definedName>
    <definedName name="NTXAxis">OFFSET([15]NT!$Z$2,,COUNTA([15]NT!$Z$20:$IV$20)-37,,37)</definedName>
    <definedName name="NW_Var1">#REF!</definedName>
    <definedName name="NW_Var10">#REF!</definedName>
    <definedName name="NW_Var2">#REF!</definedName>
    <definedName name="NW_Var3">#REF!</definedName>
    <definedName name="NW_Var4">#REF!</definedName>
    <definedName name="NW_Var5">#REF!</definedName>
    <definedName name="NW_Var6">#REF!</definedName>
    <definedName name="NW_Var7">#REF!</definedName>
    <definedName name="NW_Var8">#REF!</definedName>
    <definedName name="NW_Var9">#REF!</definedName>
    <definedName name="O_Step1">#REF!</definedName>
    <definedName name="O_Step10">#REF!</definedName>
    <definedName name="O_Step2">#REF!</definedName>
    <definedName name="O_Step3">#REF!</definedName>
    <definedName name="O_Step4">#REF!</definedName>
    <definedName name="O_Step5">#REF!</definedName>
    <definedName name="O_Step6">#REF!</definedName>
    <definedName name="O_Step7">#REF!</definedName>
    <definedName name="O_Step8">#REF!</definedName>
    <definedName name="O_Step9">#REF!</definedName>
    <definedName name="oeam1">[4]Assumptions!$F$262</definedName>
    <definedName name="oeam2">[4]Assumptions!$F$263</definedName>
    <definedName name="oeam3">[4]Assumptions!$F$264</definedName>
    <definedName name="oeam4">[4]Assumptions!$F$267</definedName>
    <definedName name="OEAMOH">[4]Assumptions!$N$140</definedName>
    <definedName name="OHFY15">'[23]4.Connections market expansn'!$K$16</definedName>
    <definedName name="OHFY16">'[23]4.Connections market expansn'!$L$16</definedName>
    <definedName name="one">[4]CASHFLOW!$D$110</definedName>
    <definedName name="onecost">'[4]Input Sheet'!$C$85</definedName>
    <definedName name="Opex">'[9]Cashflow Model'!$A$33:$AF$38</definedName>
    <definedName name="Opex_r">'[9]Cashflow Model'!$A$33:$A$38</definedName>
    <definedName name="othretsheet">'[15]SA,QLD,NT Inputs'!$AL$60</definedName>
    <definedName name="P_0">'[12]X factor'!$E$31</definedName>
    <definedName name="P_0_RevCap">'[7]X factors'!$G$65</definedName>
    <definedName name="P_0_RevYld">'[7]X factors'!$G$85</definedName>
    <definedName name="P_0_WAPC">'[7]X factors'!$G$49</definedName>
    <definedName name="P_Var1">#REF!</definedName>
    <definedName name="P_Var10">#REF!</definedName>
    <definedName name="P_Var2">#REF!</definedName>
    <definedName name="P_Var3">#REF!</definedName>
    <definedName name="P_Var4">#REF!</definedName>
    <definedName name="P_Var5">#REF!</definedName>
    <definedName name="P_Var6">#REF!</definedName>
    <definedName name="P_Var7">#REF!</definedName>
    <definedName name="P_Var8">#REF!</definedName>
    <definedName name="P_Var9">#REF!</definedName>
    <definedName name="PB_Var1">#REF!</definedName>
    <definedName name="PB_Var10">#REF!</definedName>
    <definedName name="PB_Var2">#REF!</definedName>
    <definedName name="PB_Var3">#REF!</definedName>
    <definedName name="PB_Var4">#REF!</definedName>
    <definedName name="PB_Var5">#REF!</definedName>
    <definedName name="PB_Var6">#REF!</definedName>
    <definedName name="PB_Var7">#REF!</definedName>
    <definedName name="PB_Var8">#REF!</definedName>
    <definedName name="PB_Var9">#REF!</definedName>
    <definedName name="pen_in">'[4]Input Sheet'!$C$10:$C$12</definedName>
    <definedName name="pipeline_life">[9]Assumptions!$I$13</definedName>
    <definedName name="Pr">[6]Input!$G$267</definedName>
    <definedName name="PRCP">'[19]AGN business details'!$C$41:$G$41</definedName>
    <definedName name="PRCP_y2">'[7]Business &amp; other details'!$D$41</definedName>
    <definedName name="PRCP_y3">'[7]Business &amp; other details'!$E$41</definedName>
    <definedName name="PRCP_y4">'[7]Business &amp; other details'!$F$41</definedName>
    <definedName name="PRCP_y5">'[7]Business &amp; other details'!$G$41</definedName>
    <definedName name="Prices">'[9]Prices - all energy'!$B$8:$AI$42</definedName>
    <definedName name="Prices_c">'[9]Prices - all energy'!$B$8:$AI$8</definedName>
    <definedName name="Prices_r">'[9]Prices - all energy'!$B$8:$B$42</definedName>
    <definedName name="PRIOR">[22]Summary!$O$21</definedName>
    <definedName name="R_Demand_MultiReg" localSheetId="3">OFFSET('[11]Input &amp; Calcs'!#REF!,0,0,COUNT('[11]Input &amp; Calcs'!#REF!),1)</definedName>
    <definedName name="R_Demand_MultiReg" localSheetId="5">OFFSET('[11]Input &amp; Calcs'!#REF!,0,0,COUNT('[11]Input &amp; Calcs'!#REF!),1)</definedName>
    <definedName name="R_Demand_MultiReg">OFFSET('[11]Input &amp; Calcs'!#REF!,0,0,COUNT('[11]Input &amp; Calcs'!#REF!),1)</definedName>
    <definedName name="R_Var1">#REF!</definedName>
    <definedName name="R_Var10">#REF!</definedName>
    <definedName name="R_Var2">#REF!</definedName>
    <definedName name="R_Var3">#REF!</definedName>
    <definedName name="R_Var4">#REF!</definedName>
    <definedName name="R_Var5">#REF!</definedName>
    <definedName name="R_Var6">#REF!</definedName>
    <definedName name="R_Var7">#REF!</definedName>
    <definedName name="R_Var8">#REF!</definedName>
    <definedName name="R_Var9">#REF!</definedName>
    <definedName name="RAB" localSheetId="0">'[7]PTRM input'!$J$37</definedName>
    <definedName name="RCP_1to5">"2015-16 to 2019-20"</definedName>
    <definedName name="RDemand" localSheetId="3">OFFSET('[11]Input &amp; Calcs'!#REF!,0,0,COUNT('[11]Input &amp; Calcs'!#REF!),1)</definedName>
    <definedName name="RDemand" localSheetId="5">OFFSET('[11]Input &amp; Calcs'!#REF!,0,0,COUNT('[11]Input &amp; Calcs'!#REF!),1)</definedName>
    <definedName name="RDemand">OFFSET('[11]Input &amp; Calcs'!#REF!,0,0,COUNT('[11]Input &amp; Calcs'!#REF!),1)</definedName>
    <definedName name="RedcliffeHospital">#REF!</definedName>
    <definedName name="Region">[24]Sheet2!$C$46</definedName>
    <definedName name="Resulting_IRR">'[4]Input Sheet'!$Q$26</definedName>
    <definedName name="Resulting_IRR_1">'[4]Input Sheet'!$H$33</definedName>
    <definedName name="results1">[4]CASHFLOW!$C$110:$C$111</definedName>
    <definedName name="RevE">[4]DEMAND!$D$78</definedName>
    <definedName name="Revenue">[4]DEMAND!$D$58:$AI$64</definedName>
    <definedName name="RevT">[4]DEMAND!$D$89</definedName>
    <definedName name="Rf">[12]Input!$G$193</definedName>
    <definedName name="RockhamptonPrison">#REF!</definedName>
    <definedName name="RockStep1">[13]Tariffs!$J$9</definedName>
    <definedName name="RockStep2">[13]Tariffs!$J$10</definedName>
    <definedName name="RockStep3">[13]Tariffs!$J$11</definedName>
    <definedName name="RockStep4">[13]Tariffs!$J$12</definedName>
    <definedName name="RockStep5">[13]Tariffs!$J$13</definedName>
    <definedName name="RockStep6">[13]Tariffs!$J$14</definedName>
    <definedName name="rvanilla">[25]WACC!$F$29</definedName>
    <definedName name="rvanilla01">[7]WACC!$G$19</definedName>
    <definedName name="rvanilla02">[7]WACC!$H$19</definedName>
    <definedName name="rvanilla03">[7]WACC!$I$19</definedName>
    <definedName name="rvanilla04">[7]WACC!$J$19</definedName>
    <definedName name="rvanilla05">[7]WACC!$K$19</definedName>
    <definedName name="rvanilla06">[7]WACC!$L$19</definedName>
    <definedName name="rvanilla07">[7]WACC!$M$19</definedName>
    <definedName name="rvanilla08">[7]WACC!$N$19</definedName>
    <definedName name="rvanilla09">[7]WACC!$O$19</definedName>
    <definedName name="rvanilla10">[7]WACC!$P$19</definedName>
    <definedName name="S_Var1">#REF!</definedName>
    <definedName name="S_Var10">#REF!</definedName>
    <definedName name="S_Var2">#REF!</definedName>
    <definedName name="S_Var3">#REF!</definedName>
    <definedName name="S_Var4">#REF!</definedName>
    <definedName name="S_Var5">#REF!</definedName>
    <definedName name="S_Var6">#REF!</definedName>
    <definedName name="S_Var7">#REF!</definedName>
    <definedName name="S_Var8">#REF!</definedName>
    <definedName name="S_Var9">#REF!</definedName>
    <definedName name="scv">'[4]Vic Settings'!$B$36:$G$40</definedName>
    <definedName name="SE_Var1">#REF!</definedName>
    <definedName name="SE_Var10">#REF!</definedName>
    <definedName name="SE_Var2">#REF!</definedName>
    <definedName name="SE_Var3">#REF!</definedName>
    <definedName name="SE_Var4">#REF!</definedName>
    <definedName name="SE_Var5">#REF!</definedName>
    <definedName name="SE_Var6">#REF!</definedName>
    <definedName name="SE_Var7">#REF!</definedName>
    <definedName name="SE_Var8">#REF!</definedName>
    <definedName name="SE_Var9">#REF!</definedName>
    <definedName name="seasonal_constant">[18]Assumptions!$F$16</definedName>
    <definedName name="sens_table1">[4]CASHFLOW!$D$100:$AA$109</definedName>
    <definedName name="seven">[4]CASHFLOW!$J$110</definedName>
    <definedName name="Shell">#REF!</definedName>
    <definedName name="Shell_1">#REF!</definedName>
    <definedName name="Shell_2">#REF!</definedName>
    <definedName name="Short_Fall">'[4]Input Sheet'!$H$34</definedName>
    <definedName name="six">[4]CASHFLOW!$I$110</definedName>
    <definedName name="SMVD">'[4]Vic Settings'!$B$66:$G$70</definedName>
    <definedName name="SNCD">'[4]Vic Settings'!$B$51:$G$55</definedName>
    <definedName name="SNV">'[4]Vic Settings'!$B$41:$G$45</definedName>
    <definedName name="Step1">[26]Summary!$B$4</definedName>
    <definedName name="Step10">[26]Summary!$B$13</definedName>
    <definedName name="Step2">[26]Summary!$B$5</definedName>
    <definedName name="Step3">[26]Summary!$B$6</definedName>
    <definedName name="Step4">[26]Summary!$B$7</definedName>
    <definedName name="Step5">[26]Summary!$B$8</definedName>
    <definedName name="Step6">[26]Summary!$B$9</definedName>
    <definedName name="Step7">[26]Summary!$B$10</definedName>
    <definedName name="Step8">[26]Summary!$B$11</definedName>
    <definedName name="Step9">[26]Summary!$B$12</definedName>
    <definedName name="SUMMARY">#REF!</definedName>
    <definedName name="SUMMARY0203">#REF!</definedName>
    <definedName name="SUMMARY0304">#REF!</definedName>
    <definedName name="sunshine_constant">[18]Assumptions!$F$15</definedName>
    <definedName name="Tariff_B2_DD_Annual" localSheetId="3">OFFSET(#REF!,MAX(ROW(#REF!)*(#REF!&lt;&gt;FALSE))-COUNT(#REF!),0,COUNT(#REF!),1)</definedName>
    <definedName name="Tariff_B2_DD_Annual" localSheetId="5">OFFSET(#REF!,MAX(ROW(#REF!)*(#REF!&lt;&gt;FALSE))-COUNT(#REF!),0,COUNT(#REF!),1)</definedName>
    <definedName name="Tariff_B2_DD_Annual">OFFSET(#REF!,MAX(ROW(#REF!)*(#REF!&lt;&gt;FALSE))-COUNT(#REF!),0,COUNT(#REF!),1)</definedName>
    <definedName name="TARIFF_B2_MULTI" localSheetId="3">OFFSET('[11]Input &amp; Calcs'!#REF!,0,0,COUNT('[11]Input &amp; Calcs'!#REF!),1)</definedName>
    <definedName name="TARIFF_B2_MULTI" localSheetId="5">OFFSET('[11]Input &amp; Calcs'!#REF!,0,0,COUNT('[11]Input &amp; Calcs'!#REF!),1)</definedName>
    <definedName name="TARIFF_B2_MULTI">OFFSET('[11]Input &amp; Calcs'!#REF!,0,0,COUNT('[11]Input &amp; Calcs'!#REF!),1)</definedName>
    <definedName name="Tariff_B3_DD_Annual" localSheetId="3">OFFSET(#REF!,MAX(ROW(#REF!)*(#REF!&lt;&gt;FALSE))-COUNT(#REF!),0,COUNT(#REF!),1)</definedName>
    <definedName name="Tariff_B3_DD_Annual" localSheetId="5">OFFSET(#REF!,MAX(ROW(#REF!)*(#REF!&lt;&gt;FALSE))-COUNT(#REF!),0,COUNT(#REF!),1)</definedName>
    <definedName name="Tariff_B3_DD_Annual">OFFSET(#REF!,MAX(ROW(#REF!)*(#REF!&lt;&gt;FALSE))-COUNT(#REF!),0,COUNT(#REF!),1)</definedName>
    <definedName name="TARIFF_B3_MULTI" localSheetId="3">OFFSET('[11]Input &amp; Calcs'!#REF!,0,0,COUNT('[11]Input &amp; Calcs'!#REF!),1)</definedName>
    <definedName name="TARIFF_B3_MULTI" localSheetId="5">OFFSET('[11]Input &amp; Calcs'!#REF!,0,0,COUNT('[11]Input &amp; Calcs'!#REF!),1)</definedName>
    <definedName name="TARIFF_B3_MULTI">OFFSET('[11]Input &amp; Calcs'!#REF!,0,0,COUNT('[11]Input &amp; Calcs'!#REF!),1)</definedName>
    <definedName name="Tariff_C_EDD_Annual" localSheetId="3">OFFSET(#REF!,MAX(ROW(#REF!)*(#REF!&lt;&gt;FALSE))-COUNT(#REF!),0,COUNT(#REF!),1)</definedName>
    <definedName name="Tariff_C_EDD_Annual" localSheetId="5">OFFSET(#REF!,MAX(ROW(#REF!)*(#REF!&lt;&gt;FALSE))-COUNT(#REF!),0,COUNT(#REF!),1)</definedName>
    <definedName name="Tariff_C_EDD_Annual">OFFSET(#REF!,MAX(ROW(#REF!)*(#REF!&lt;&gt;FALSE))-COUNT(#REF!),0,COUNT(#REF!),1)</definedName>
    <definedName name="TARIFF_C_MULTI" localSheetId="3">OFFSET('[11]Input &amp; Calcs'!#REF!,0,0,COUNT('[11]Input &amp; Calcs'!#REF!),1)</definedName>
    <definedName name="TARIFF_C_MULTI" localSheetId="5">OFFSET('[11]Input &amp; Calcs'!#REF!,0,0,COUNT('[11]Input &amp; Calcs'!#REF!),1)</definedName>
    <definedName name="TARIFF_C_MULTI">OFFSET('[11]Input &amp; Calcs'!#REF!,0,0,COUNT('[11]Input &amp; Calcs'!#REF!),1)</definedName>
    <definedName name="Tariff_D" localSheetId="3">OFFSET('[11]Input &amp; Calcs'!#REF!,0,0,COUNT('[11]Input &amp; Calcs'!#REF!),1)</definedName>
    <definedName name="Tariff_D" localSheetId="5">OFFSET('[11]Input &amp; Calcs'!#REF!,0,0,COUNT('[11]Input &amp; Calcs'!#REF!),1)</definedName>
    <definedName name="Tariff_D">OFFSET('[11]Input &amp; Calcs'!#REF!,0,0,COUNT('[11]Input &amp; Calcs'!#REF!),1)</definedName>
    <definedName name="tariff_vic">'[4]Vic Settings'!$B$11:$G$70</definedName>
    <definedName name="TariffsD">[21]Tariffs!$B$16:$F$22</definedName>
    <definedName name="TariffsV">[27]Tariffs!$B$5:$K$11</definedName>
    <definedName name="ten">[4]CASHFLOW!$M$110</definedName>
    <definedName name="test">'[4]Input Sheet'!$C$34</definedName>
    <definedName name="three">[4]CASHFLOW!$F$110</definedName>
    <definedName name="threecost">'[4]Input Sheet'!$C$87</definedName>
    <definedName name="twelve">[4]CASHFLOW!$O$110</definedName>
    <definedName name="two">[4]CASHFLOW!$E$110</definedName>
    <definedName name="twocost">'[4]Input Sheet'!$C$86</definedName>
    <definedName name="ValleyBeef">#REF!</definedName>
    <definedName name="vanilla">[12]WACC!$F$28</definedName>
    <definedName name="vanilla01">[7]WACC!$G$18</definedName>
    <definedName name="vanilla02">[7]WACC!$H$18</definedName>
    <definedName name="vanilla03">[7]WACC!$I$18</definedName>
    <definedName name="vanilla04">[7]WACC!$J$18</definedName>
    <definedName name="vanilla05">[7]WACC!$K$18</definedName>
    <definedName name="vanilla06">[7]WACC!$L$18</definedName>
    <definedName name="vanilla07">[7]WACC!$M$18</definedName>
    <definedName name="vanilla08">[7]WACC!$N$18</definedName>
    <definedName name="vanilla09">[7]WACC!$O$18</definedName>
    <definedName name="vanilla10" localSheetId="0">[7]WACC!$P$18</definedName>
    <definedName name="Vic_CY">OFFSET([15]VIC!$CL$11,0,[15]VIC!$EV$1,,24)</definedName>
    <definedName name="Vic_mat">OFFSET([15]VIC!$CL$19,0,[15]VIC!$EV$1,,36)</definedName>
    <definedName name="Vic_PY">OFFSET([15]VIC!$CL$11,0,[15]VIC!$EV$1,,36)</definedName>
    <definedName name="vicoh">[4]Assumptions!$K$141</definedName>
    <definedName name="Visy">#REF!</definedName>
    <definedName name="Volumetariffs">'[4]Tariff Revenue'!$Q$3:$AN$11</definedName>
    <definedName name="W_Var1">#REF!</definedName>
    <definedName name="W_Var10">#REF!</definedName>
    <definedName name="W_Var2">#REF!</definedName>
    <definedName name="W_Var3">#REF!</definedName>
    <definedName name="W_Var4">#REF!</definedName>
    <definedName name="W_Var5">#REF!</definedName>
    <definedName name="W_Var6">#REF!</definedName>
    <definedName name="W_Var7">#REF!</definedName>
    <definedName name="W_Var8">#REF!</definedName>
    <definedName name="W_Var9">#REF!</definedName>
    <definedName name="WACC">[28]WACC!$I$40</definedName>
    <definedName name="WACC_FFD">[28]WACC!$I$50</definedName>
    <definedName name="WACC_Nom">[28]WACC!$I$34</definedName>
    <definedName name="WACC_PT">[28]WACC!$I$45</definedName>
    <definedName name="Weather_Grid">#REF!</definedName>
    <definedName name="wind_chill_constant">[18]Assumptions!$F$14</definedName>
    <definedName name="wrn.modrept." localSheetId="0" hidden="1">{#N/A,#N/A,FALSE,"MODSELECT";#N/A,#N/A,FALSE,"ASSPTNS";#N/A,#N/A,FALSE,"energy_charges";#N/A,#N/A,FALSE,"capacity_chg";#N/A,#N/A,FALSE,"capex_rec";#N/A,#N/A,FALSE,"OPEX";#N/A,#N/A,FALSE,"RomaFuel";#N/A,#N/A,FALSE,"CairnFuel";#N/A,#N/A,FALSE,"CAPEX";#N/A,#N/A,FALSE,"DEBT";#N/A,#N/A,FALSE,"TAX";#N/A,#N/A,FALSE,"W_CAPITAL";#N/A,#N/A,FALSE,"REPORT"}</definedName>
    <definedName name="wrn.modrept." hidden="1">{#N/A,#N/A,FALSE,"MODSELECT";#N/A,#N/A,FALSE,"ASSPTNS";#N/A,#N/A,FALSE,"energy_charges";#N/A,#N/A,FALSE,"capacity_chg";#N/A,#N/A,FALSE,"capex_rec";#N/A,#N/A,FALSE,"OPEX";#N/A,#N/A,FALSE,"RomaFuel";#N/A,#N/A,FALSE,"CairnFuel";#N/A,#N/A,FALSE,"CAPEX";#N/A,#N/A,FALSE,"DEBT";#N/A,#N/A,FALSE,"TAX";#N/A,#N/A,FALSE,"W_CAPITAL";#N/A,#N/A,FALSE,"REPORT"}</definedName>
    <definedName name="wtsheet">'[15]SA,QLD,NT Inputs'!$AL$50</definedName>
    <definedName name="X_02_RevCap">'[7]X factors'!$H$65</definedName>
    <definedName name="X_02_RevYld">'[7]X factors'!$H$85</definedName>
    <definedName name="X_02_WAPC">'[7]X factors'!$H$49</definedName>
    <definedName name="X_03_RevCap">'[7]X factors'!$I$65</definedName>
    <definedName name="X_03_RevYld">'[7]X factors'!$I$85</definedName>
    <definedName name="X_03_WAPC">'[7]X factors'!$I$49</definedName>
    <definedName name="X_04_RevCap">'[7]X factors'!$J$65</definedName>
    <definedName name="X_04_RevYld">'[7]X factors'!$J$85</definedName>
    <definedName name="X_04_WAPC">'[7]X factors'!$J$49</definedName>
    <definedName name="X_05_RevCap">'[7]X factors'!$K$65</definedName>
    <definedName name="X_05_RevYld">'[7]X factors'!$K$85</definedName>
    <definedName name="X_05_WAPC">'[7]X factors'!$K$49</definedName>
    <definedName name="X_06_RevCap">'[7]X factors'!$L$65</definedName>
    <definedName name="X_06_RevYld">'[7]X factors'!$L$85</definedName>
    <definedName name="X_06_WAPC">'[7]X factors'!$L$49</definedName>
    <definedName name="X_07_RevCap">'[7]X factors'!$M$65</definedName>
    <definedName name="X_07_RevYld">'[7]X factors'!$M$85</definedName>
    <definedName name="X_07_WAPC">'[7]X factors'!$M$49</definedName>
    <definedName name="X_08_RevCap">'[7]X factors'!$N$65</definedName>
    <definedName name="X_08_RevYld">'[7]X factors'!$N$85</definedName>
    <definedName name="X_08_WAPC">'[7]X factors'!$N$49</definedName>
    <definedName name="X_09_RevCap">'[7]X factors'!$O$65</definedName>
    <definedName name="X_09_RevYld">'[7]X factors'!$O$85</definedName>
    <definedName name="X_09_WAPC">'[7]X factors'!$O$49</definedName>
    <definedName name="x_1">'[12]X factor'!$F$31</definedName>
    <definedName name="X_10_RevCap">'[7]X factors'!$P$65</definedName>
    <definedName name="X_10_RevYld">'[7]X factors'!$P$85</definedName>
    <definedName name="X_10_WAPC">'[7]X factors'!$P$49</definedName>
    <definedName name="X_2">'[12]X factor'!$G$31</definedName>
    <definedName name="X_3">'[12]X factor'!$H$31</definedName>
    <definedName name="X_4">'[12]X factor'!$I$31</definedName>
    <definedName name="X_Factor">[6]Smoothing!$E$11</definedName>
    <definedName name="XAXIS">OFFSET([3]QLD!$CJ$2,,COUNT([3]QLD!$CJ$43:$IV$43)-37,,37)</definedName>
    <definedName name="Year_0">[29]Assumptions!$I$19</definedName>
    <definedName name="Year_1">[29]Assumptions!$J$19</definedName>
    <definedName name="Year_2">[29]Assumptions!$K$19</definedName>
    <definedName name="Year_3">[29]Assumptions!$L$19</definedName>
    <definedName name="Year_4">[29]Assumptions!$M$19</definedName>
    <definedName name="Year_5">[29]Assumptions!$N$19</definedName>
    <definedName name="Years">'[9]Cashflow Model'!$A$4:$AF$4</definedName>
  </definedNames>
  <calcPr calcId="162913"/>
  <pivotCaches>
    <pivotCache cacheId="0" r:id="rId3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5" i="6" l="1"/>
  <c r="A2" i="7"/>
  <c r="A3" i="7"/>
  <c r="A4" i="7"/>
  <c r="A5" i="7"/>
  <c r="A6" i="7"/>
  <c r="A7" i="7"/>
  <c r="A8" i="7"/>
  <c r="A9" i="7"/>
  <c r="A10" i="7"/>
  <c r="A11" i="7"/>
  <c r="A12" i="7"/>
  <c r="A13" i="7"/>
  <c r="A14" i="7"/>
  <c r="A15" i="7"/>
  <c r="A16" i="7"/>
  <c r="C4" i="6"/>
  <c r="E4" i="6"/>
  <c r="G4" i="6"/>
  <c r="H4" i="6"/>
  <c r="I4" i="6"/>
  <c r="S4" i="6"/>
  <c r="C5" i="6"/>
  <c r="E5" i="6"/>
  <c r="C2" i="7" s="1"/>
  <c r="G5" i="6"/>
  <c r="H5" i="6"/>
  <c r="I5" i="6"/>
  <c r="S5" i="6"/>
  <c r="Y5" i="6"/>
  <c r="C6" i="6"/>
  <c r="E6" i="6"/>
  <c r="G6" i="6"/>
  <c r="H6" i="6"/>
  <c r="I6" i="6"/>
  <c r="S6" i="6"/>
  <c r="Y6" i="6"/>
  <c r="C7" i="6"/>
  <c r="E7" i="6"/>
  <c r="G7" i="6"/>
  <c r="H7" i="6"/>
  <c r="I7" i="6"/>
  <c r="S7" i="6"/>
  <c r="Y7" i="6"/>
  <c r="C8" i="6"/>
  <c r="E8" i="6"/>
  <c r="G8" i="6"/>
  <c r="H8" i="6"/>
  <c r="I8" i="6"/>
  <c r="S8" i="6"/>
  <c r="Y8" i="6"/>
  <c r="AE8" i="6"/>
  <c r="C9" i="6"/>
  <c r="E9" i="6"/>
  <c r="G9" i="6"/>
  <c r="H9" i="6"/>
  <c r="I9" i="6"/>
  <c r="S9" i="6"/>
  <c r="Y9" i="6"/>
  <c r="C10" i="6"/>
  <c r="E10" i="6"/>
  <c r="C3" i="7" s="1"/>
  <c r="G10" i="6"/>
  <c r="H10" i="6"/>
  <c r="I10" i="6"/>
  <c r="S10" i="6"/>
  <c r="Y10" i="6"/>
  <c r="C11" i="6"/>
  <c r="E11" i="6"/>
  <c r="G11" i="6"/>
  <c r="H11" i="6"/>
  <c r="I11" i="6"/>
  <c r="S11" i="6"/>
  <c r="Y11" i="6"/>
  <c r="C12" i="6"/>
  <c r="E12" i="6"/>
  <c r="G12" i="6"/>
  <c r="H12" i="6"/>
  <c r="I12" i="6"/>
  <c r="S12" i="6"/>
  <c r="Y12" i="6"/>
  <c r="C13" i="6"/>
  <c r="E13" i="6"/>
  <c r="G13" i="6"/>
  <c r="H13" i="6"/>
  <c r="I13" i="6"/>
  <c r="S13" i="6"/>
  <c r="Y13" i="6"/>
  <c r="C14" i="6"/>
  <c r="E14" i="6"/>
  <c r="G14" i="6"/>
  <c r="H14" i="6"/>
  <c r="I14" i="6"/>
  <c r="S14" i="6"/>
  <c r="Y14" i="6"/>
  <c r="C15" i="6"/>
  <c r="E15" i="6"/>
  <c r="G15" i="6"/>
  <c r="H15" i="6"/>
  <c r="I15" i="6"/>
  <c r="S15" i="6"/>
  <c r="Y15" i="6"/>
  <c r="C16" i="6"/>
  <c r="E16" i="6"/>
  <c r="G16" i="6"/>
  <c r="H16" i="6"/>
  <c r="I16" i="6"/>
  <c r="S16" i="6"/>
  <c r="Y16" i="6"/>
  <c r="C17" i="6"/>
  <c r="E17" i="6"/>
  <c r="G17" i="6"/>
  <c r="H17" i="6"/>
  <c r="I17" i="6"/>
  <c r="S17" i="6"/>
  <c r="Y17" i="6"/>
  <c r="C18" i="6"/>
  <c r="E18" i="6"/>
  <c r="G18" i="6"/>
  <c r="H18" i="6"/>
  <c r="I18" i="6"/>
  <c r="S18" i="6"/>
  <c r="Y18" i="6"/>
  <c r="C19" i="6"/>
  <c r="E19" i="6"/>
  <c r="G19" i="6"/>
  <c r="H19" i="6"/>
  <c r="I19" i="6"/>
  <c r="S19" i="6"/>
  <c r="Y19" i="6"/>
  <c r="C20" i="6"/>
  <c r="E20" i="6"/>
  <c r="G20" i="6"/>
  <c r="H20" i="6"/>
  <c r="I20" i="6"/>
  <c r="S20" i="6"/>
  <c r="Y20" i="6"/>
  <c r="C21" i="6"/>
  <c r="E21" i="6"/>
  <c r="G21" i="6"/>
  <c r="H21" i="6"/>
  <c r="I21" i="6"/>
  <c r="S21" i="6"/>
  <c r="Y21" i="6"/>
  <c r="C22" i="6"/>
  <c r="E22" i="6"/>
  <c r="G22" i="6"/>
  <c r="H22" i="6"/>
  <c r="I22" i="6"/>
  <c r="S22" i="6"/>
  <c r="Y22" i="6"/>
  <c r="C23" i="6"/>
  <c r="E23" i="6"/>
  <c r="G23" i="6"/>
  <c r="H23" i="6"/>
  <c r="I23" i="6"/>
  <c r="S23" i="6"/>
  <c r="Y23" i="6"/>
  <c r="C24" i="6"/>
  <c r="E24" i="6"/>
  <c r="G24" i="6"/>
  <c r="H24" i="6"/>
  <c r="I24" i="6"/>
  <c r="S24" i="6"/>
  <c r="Y24" i="6"/>
  <c r="C25" i="6"/>
  <c r="E25" i="6"/>
  <c r="G25" i="6"/>
  <c r="H25" i="6"/>
  <c r="I25" i="6"/>
  <c r="S25" i="6"/>
  <c r="Y25" i="6"/>
  <c r="C26" i="6"/>
  <c r="E26" i="6"/>
  <c r="C4" i="7" s="1"/>
  <c r="G26" i="6"/>
  <c r="H26" i="6"/>
  <c r="I26" i="6"/>
  <c r="S26" i="6"/>
  <c r="Y26" i="6"/>
  <c r="C27" i="6"/>
  <c r="E27" i="6"/>
  <c r="G27" i="6"/>
  <c r="H27" i="6"/>
  <c r="I27" i="6"/>
  <c r="S27" i="6"/>
  <c r="Y27" i="6"/>
  <c r="C28" i="6"/>
  <c r="E28" i="6"/>
  <c r="G28" i="6"/>
  <c r="H28" i="6"/>
  <c r="I28" i="6"/>
  <c r="S28" i="6"/>
  <c r="Y28" i="6"/>
  <c r="C29" i="6"/>
  <c r="E29" i="6"/>
  <c r="G29" i="6"/>
  <c r="H29" i="6"/>
  <c r="I29" i="6"/>
  <c r="S29" i="6"/>
  <c r="Y29" i="6"/>
  <c r="C30" i="6"/>
  <c r="E30" i="6"/>
  <c r="G30" i="6"/>
  <c r="H30" i="6"/>
  <c r="I30" i="6"/>
  <c r="S30" i="6"/>
  <c r="Y30" i="6"/>
  <c r="C31" i="6"/>
  <c r="E31" i="6"/>
  <c r="C5" i="7" s="1"/>
  <c r="G31" i="6"/>
  <c r="H31" i="6"/>
  <c r="I31" i="6"/>
  <c r="S31" i="6"/>
  <c r="Y31" i="6"/>
  <c r="C32" i="6"/>
  <c r="E32" i="6"/>
  <c r="G32" i="6"/>
  <c r="H32" i="6"/>
  <c r="I32" i="6"/>
  <c r="Y32" i="6"/>
  <c r="C33" i="6"/>
  <c r="E33" i="6"/>
  <c r="G33" i="6"/>
  <c r="H33" i="6"/>
  <c r="I33" i="6"/>
  <c r="S33" i="6"/>
  <c r="Y33" i="6"/>
  <c r="C34" i="6"/>
  <c r="E34" i="6"/>
  <c r="G34" i="6"/>
  <c r="H34" i="6"/>
  <c r="I34" i="6"/>
  <c r="Y34" i="6"/>
  <c r="C35" i="6"/>
  <c r="E35" i="6"/>
  <c r="G35" i="6"/>
  <c r="H35" i="6"/>
  <c r="I35" i="6"/>
  <c r="S35" i="6"/>
  <c r="Y35" i="6"/>
  <c r="C36" i="6"/>
  <c r="E36" i="6"/>
  <c r="G36" i="6"/>
  <c r="H36" i="6"/>
  <c r="I36" i="6"/>
  <c r="S36" i="6"/>
  <c r="Y36" i="6"/>
  <c r="C37" i="6"/>
  <c r="E37" i="6"/>
  <c r="G37" i="6"/>
  <c r="H37" i="6"/>
  <c r="I37" i="6"/>
  <c r="S37" i="6"/>
  <c r="Y37" i="6"/>
  <c r="C38" i="6"/>
  <c r="E38" i="6"/>
  <c r="G38" i="6"/>
  <c r="H38" i="6"/>
  <c r="I38" i="6"/>
  <c r="S38" i="6"/>
  <c r="Y38" i="6"/>
  <c r="C39" i="6"/>
  <c r="E39" i="6"/>
  <c r="G39" i="6"/>
  <c r="H39" i="6"/>
  <c r="I39" i="6"/>
  <c r="Y39" i="6"/>
  <c r="C40" i="6"/>
  <c r="E40" i="6"/>
  <c r="G40" i="6"/>
  <c r="H40" i="6"/>
  <c r="I40" i="6"/>
  <c r="Y40" i="6"/>
  <c r="C41" i="6"/>
  <c r="E41" i="6"/>
  <c r="G41" i="6"/>
  <c r="H41" i="6"/>
  <c r="I41" i="6"/>
  <c r="Y41" i="6"/>
  <c r="C42" i="6"/>
  <c r="E42" i="6"/>
  <c r="G42" i="6"/>
  <c r="H42" i="6"/>
  <c r="I42" i="6"/>
  <c r="Y42" i="6"/>
  <c r="C43" i="6"/>
  <c r="E43" i="6"/>
  <c r="G43" i="6"/>
  <c r="H43" i="6"/>
  <c r="I43" i="6"/>
  <c r="Y43" i="6"/>
  <c r="C44" i="6"/>
  <c r="E44" i="6"/>
  <c r="G44" i="6"/>
  <c r="H44" i="6"/>
  <c r="I44" i="6"/>
  <c r="Y44" i="6"/>
  <c r="C45" i="6"/>
  <c r="E45" i="6"/>
  <c r="G45" i="6"/>
  <c r="H45" i="6"/>
  <c r="I45" i="6"/>
  <c r="Y45" i="6"/>
  <c r="C46" i="6"/>
  <c r="E46" i="6"/>
  <c r="G46" i="6"/>
  <c r="H46" i="6"/>
  <c r="I46" i="6"/>
  <c r="Y46" i="6"/>
  <c r="C47" i="6"/>
  <c r="E47" i="6"/>
  <c r="G47" i="6"/>
  <c r="H47" i="6"/>
  <c r="I47" i="6"/>
  <c r="Y47" i="6"/>
  <c r="C48" i="6"/>
  <c r="E48" i="6"/>
  <c r="G48" i="6"/>
  <c r="H48" i="6"/>
  <c r="I48" i="6"/>
  <c r="Y48" i="6"/>
  <c r="C49" i="6"/>
  <c r="E49" i="6"/>
  <c r="G49" i="6"/>
  <c r="H49" i="6"/>
  <c r="I49" i="6"/>
  <c r="Y49" i="6"/>
  <c r="C50" i="6"/>
  <c r="E50" i="6"/>
  <c r="G50" i="6"/>
  <c r="H50" i="6"/>
  <c r="I50" i="6"/>
  <c r="Y50" i="6"/>
  <c r="C51" i="6"/>
  <c r="E51" i="6"/>
  <c r="G51" i="6"/>
  <c r="H51" i="6"/>
  <c r="I51" i="6"/>
  <c r="Y51" i="6"/>
  <c r="C52" i="6"/>
  <c r="E52" i="6"/>
  <c r="G52" i="6"/>
  <c r="H52" i="6"/>
  <c r="I52" i="6"/>
  <c r="Y52" i="6"/>
  <c r="C53" i="6"/>
  <c r="E53" i="6"/>
  <c r="G53" i="6"/>
  <c r="H53" i="6"/>
  <c r="I53" i="6"/>
  <c r="Y53" i="6"/>
  <c r="C54" i="6"/>
  <c r="E54" i="6"/>
  <c r="G54" i="6"/>
  <c r="H54" i="6"/>
  <c r="I54" i="6"/>
  <c r="Y54" i="6"/>
  <c r="C55" i="6"/>
  <c r="E55" i="6"/>
  <c r="G55" i="6"/>
  <c r="H55" i="6"/>
  <c r="I55" i="6"/>
  <c r="Y55" i="6"/>
  <c r="C56" i="6"/>
  <c r="E56" i="6"/>
  <c r="G56" i="6"/>
  <c r="H56" i="6"/>
  <c r="I56" i="6"/>
  <c r="Y56" i="6"/>
  <c r="C57" i="6"/>
  <c r="E57" i="6"/>
  <c r="G57" i="6"/>
  <c r="H57" i="6"/>
  <c r="I57" i="6"/>
  <c r="Y57" i="6"/>
  <c r="C58" i="6"/>
  <c r="E58" i="6"/>
  <c r="G58" i="6"/>
  <c r="H58" i="6"/>
  <c r="I58" i="6"/>
  <c r="Y58" i="6"/>
  <c r="C59" i="6"/>
  <c r="E59" i="6"/>
  <c r="G59" i="6"/>
  <c r="H59" i="6"/>
  <c r="I59" i="6"/>
  <c r="Y59" i="6"/>
  <c r="C60" i="6"/>
  <c r="E60" i="6"/>
  <c r="G60" i="6"/>
  <c r="H60" i="6"/>
  <c r="I60" i="6"/>
  <c r="Y60" i="6"/>
  <c r="C61" i="6"/>
  <c r="E61" i="6"/>
  <c r="G61" i="6"/>
  <c r="H61" i="6"/>
  <c r="I61" i="6"/>
  <c r="Y61" i="6"/>
  <c r="C62" i="6"/>
  <c r="E62" i="6"/>
  <c r="G62" i="6"/>
  <c r="H62" i="6"/>
  <c r="I62" i="6"/>
  <c r="Y62" i="6"/>
  <c r="C63" i="6"/>
  <c r="E63" i="6"/>
  <c r="G63" i="6"/>
  <c r="H63" i="6"/>
  <c r="I63" i="6"/>
  <c r="Y63" i="6"/>
  <c r="C64" i="6"/>
  <c r="E64" i="6"/>
  <c r="G64" i="6"/>
  <c r="H64" i="6"/>
  <c r="I64" i="6"/>
  <c r="Y64" i="6"/>
  <c r="C65" i="6"/>
  <c r="E65" i="6"/>
  <c r="G65" i="6"/>
  <c r="H65" i="6"/>
  <c r="I65" i="6"/>
  <c r="Y65" i="6"/>
  <c r="C66" i="6"/>
  <c r="E66" i="6"/>
  <c r="G66" i="6"/>
  <c r="H66" i="6"/>
  <c r="I66" i="6"/>
  <c r="Y66" i="6"/>
  <c r="C67" i="6"/>
  <c r="E67" i="6"/>
  <c r="G67" i="6"/>
  <c r="H67" i="6"/>
  <c r="I67" i="6"/>
  <c r="Y67" i="6"/>
  <c r="C68" i="6"/>
  <c r="E68" i="6"/>
  <c r="G68" i="6"/>
  <c r="H68" i="6"/>
  <c r="I68" i="6"/>
  <c r="Y68" i="6"/>
  <c r="C69" i="6"/>
  <c r="E69" i="6"/>
  <c r="G69" i="6"/>
  <c r="H69" i="6"/>
  <c r="I69" i="6"/>
  <c r="Y69" i="6"/>
  <c r="C70" i="6"/>
  <c r="E70" i="6"/>
  <c r="G70" i="6"/>
  <c r="H70" i="6"/>
  <c r="I70" i="6"/>
  <c r="Y70" i="6"/>
  <c r="C71" i="6"/>
  <c r="E71" i="6"/>
  <c r="G71" i="6"/>
  <c r="H71" i="6"/>
  <c r="I71" i="6"/>
  <c r="Y71" i="6"/>
  <c r="C72" i="6"/>
  <c r="E72" i="6"/>
  <c r="G72" i="6"/>
  <c r="H72" i="6"/>
  <c r="I72" i="6"/>
  <c r="Y72" i="6"/>
  <c r="C73" i="6"/>
  <c r="E73" i="6"/>
  <c r="G73" i="6"/>
  <c r="H73" i="6"/>
  <c r="I73" i="6"/>
  <c r="Y73" i="6"/>
  <c r="C74" i="6"/>
  <c r="E74" i="6"/>
  <c r="G74" i="6"/>
  <c r="H74" i="6"/>
  <c r="I74" i="6"/>
  <c r="Y74" i="6"/>
  <c r="C75" i="6"/>
  <c r="E75" i="6"/>
  <c r="G75" i="6"/>
  <c r="H75" i="6"/>
  <c r="I75" i="6"/>
  <c r="Y75" i="6"/>
  <c r="C76" i="6"/>
  <c r="E76" i="6"/>
  <c r="G76" i="6"/>
  <c r="H76" i="6"/>
  <c r="I76" i="6"/>
  <c r="Y76" i="6"/>
  <c r="C77" i="6"/>
  <c r="E77" i="6"/>
  <c r="G77" i="6"/>
  <c r="H77" i="6"/>
  <c r="I77" i="6"/>
  <c r="Y77" i="6"/>
  <c r="C78" i="6"/>
  <c r="E78" i="6"/>
  <c r="G78" i="6"/>
  <c r="H78" i="6"/>
  <c r="I78" i="6"/>
  <c r="Y78" i="6"/>
  <c r="C79" i="6"/>
  <c r="E79" i="6"/>
  <c r="G79" i="6"/>
  <c r="H79" i="6"/>
  <c r="I79" i="6"/>
  <c r="Y79" i="6"/>
  <c r="C80" i="6"/>
  <c r="E80" i="6"/>
  <c r="G80" i="6"/>
  <c r="H80" i="6"/>
  <c r="I80" i="6"/>
  <c r="Y80" i="6"/>
  <c r="C81" i="6"/>
  <c r="E81" i="6"/>
  <c r="G81" i="6"/>
  <c r="H81" i="6"/>
  <c r="I81" i="6"/>
  <c r="Y81" i="6"/>
  <c r="C82" i="6"/>
  <c r="E82" i="6"/>
  <c r="G82" i="6"/>
  <c r="H82" i="6"/>
  <c r="I82" i="6"/>
  <c r="Y82" i="6"/>
  <c r="C83" i="6"/>
  <c r="E83" i="6"/>
  <c r="G83" i="6"/>
  <c r="H83" i="6"/>
  <c r="I83" i="6"/>
  <c r="Y83" i="6"/>
  <c r="C84" i="6"/>
  <c r="E84" i="6"/>
  <c r="G84" i="6"/>
  <c r="H84" i="6"/>
  <c r="I84" i="6"/>
  <c r="Y84" i="6"/>
  <c r="C85" i="6"/>
  <c r="E85" i="6"/>
  <c r="C6" i="7" s="1"/>
  <c r="G85" i="6"/>
  <c r="H85" i="6"/>
  <c r="I85" i="6"/>
  <c r="Y85" i="6"/>
  <c r="C86" i="6"/>
  <c r="E86" i="6"/>
  <c r="C7" i="7" s="1"/>
  <c r="G86" i="6"/>
  <c r="H86" i="6"/>
  <c r="I86" i="6"/>
  <c r="Y86" i="6"/>
  <c r="C87" i="6"/>
  <c r="E87" i="6"/>
  <c r="G87" i="6"/>
  <c r="H87" i="6"/>
  <c r="I87" i="6"/>
  <c r="Y87" i="6"/>
  <c r="C88" i="6"/>
  <c r="E88" i="6"/>
  <c r="G88" i="6"/>
  <c r="H88" i="6"/>
  <c r="I88" i="6"/>
  <c r="Y88" i="6"/>
  <c r="C89" i="6"/>
  <c r="E89" i="6"/>
  <c r="G89" i="6"/>
  <c r="H89" i="6"/>
  <c r="I89" i="6"/>
  <c r="Y89" i="6"/>
  <c r="C90" i="6"/>
  <c r="E90" i="6"/>
  <c r="G90" i="6"/>
  <c r="H90" i="6"/>
  <c r="I90" i="6"/>
  <c r="Y90" i="6"/>
  <c r="C91" i="6"/>
  <c r="E91" i="6"/>
  <c r="C8" i="7" s="1"/>
  <c r="G91" i="6"/>
  <c r="H91" i="6"/>
  <c r="I91" i="6"/>
  <c r="C92" i="6"/>
  <c r="E92" i="6"/>
  <c r="G92" i="6"/>
  <c r="H92" i="6"/>
  <c r="I92" i="6"/>
  <c r="Y92" i="6"/>
  <c r="C93" i="6"/>
  <c r="E93" i="6"/>
  <c r="G93" i="6"/>
  <c r="H93" i="6"/>
  <c r="I93" i="6"/>
  <c r="Y93" i="6"/>
  <c r="C94" i="6"/>
  <c r="E94" i="6"/>
  <c r="G94" i="6"/>
  <c r="H94" i="6"/>
  <c r="I94" i="6"/>
  <c r="Y94" i="6"/>
  <c r="C95" i="6"/>
  <c r="E95" i="6"/>
  <c r="G95" i="6"/>
  <c r="H95" i="6"/>
  <c r="I95" i="6"/>
  <c r="Y95" i="6"/>
  <c r="C96" i="6"/>
  <c r="E96" i="6"/>
  <c r="G96" i="6"/>
  <c r="H96" i="6"/>
  <c r="I96" i="6"/>
  <c r="Y96" i="6"/>
  <c r="C97" i="6"/>
  <c r="E97" i="6"/>
  <c r="G97" i="6"/>
  <c r="H97" i="6"/>
  <c r="I97" i="6"/>
  <c r="Y97" i="6"/>
  <c r="C98" i="6"/>
  <c r="E98" i="6"/>
  <c r="G98" i="6"/>
  <c r="H98" i="6"/>
  <c r="I98" i="6"/>
  <c r="Y98" i="6"/>
  <c r="C99" i="6"/>
  <c r="E99" i="6"/>
  <c r="G99" i="6"/>
  <c r="H99" i="6"/>
  <c r="I99" i="6"/>
  <c r="Y99" i="6"/>
  <c r="C100" i="6"/>
  <c r="E100" i="6"/>
  <c r="G100" i="6"/>
  <c r="H100" i="6"/>
  <c r="I100" i="6"/>
  <c r="Y100" i="6"/>
  <c r="C101" i="6"/>
  <c r="E101" i="6"/>
  <c r="G101" i="6"/>
  <c r="H101" i="6"/>
  <c r="I101" i="6"/>
  <c r="Y101" i="6"/>
  <c r="C102" i="6"/>
  <c r="E102" i="6"/>
  <c r="G102" i="6"/>
  <c r="H102" i="6"/>
  <c r="I102" i="6"/>
  <c r="Y102" i="6"/>
  <c r="C103" i="6"/>
  <c r="E103" i="6"/>
  <c r="G103" i="6"/>
  <c r="H103" i="6"/>
  <c r="I103" i="6"/>
  <c r="Y103" i="6"/>
  <c r="C104" i="6"/>
  <c r="E104" i="6"/>
  <c r="G104" i="6"/>
  <c r="H104" i="6"/>
  <c r="I104" i="6"/>
  <c r="Y104" i="6"/>
  <c r="C105" i="6"/>
  <c r="E105" i="6"/>
  <c r="G105" i="6"/>
  <c r="H105" i="6"/>
  <c r="I105" i="6"/>
  <c r="Y105" i="6"/>
  <c r="C106" i="6"/>
  <c r="E106" i="6"/>
  <c r="G106" i="6"/>
  <c r="H106" i="6"/>
  <c r="I106" i="6"/>
  <c r="Y106" i="6"/>
  <c r="C107" i="6"/>
  <c r="E107" i="6"/>
  <c r="G107" i="6"/>
  <c r="H107" i="6"/>
  <c r="I107" i="6"/>
  <c r="C108" i="6"/>
  <c r="E108" i="6"/>
  <c r="G108" i="6"/>
  <c r="H108" i="6"/>
  <c r="I108" i="6"/>
  <c r="Y108" i="6"/>
  <c r="C109" i="6"/>
  <c r="E109" i="6"/>
  <c r="G109" i="6"/>
  <c r="H109" i="6"/>
  <c r="I109" i="6"/>
  <c r="Y109" i="6"/>
  <c r="C110" i="6"/>
  <c r="E110" i="6"/>
  <c r="G110" i="6"/>
  <c r="H110" i="6"/>
  <c r="I110" i="6"/>
  <c r="Y110" i="6"/>
  <c r="C111" i="6"/>
  <c r="E111" i="6"/>
  <c r="G111" i="6"/>
  <c r="H111" i="6"/>
  <c r="I111" i="6"/>
  <c r="Y111" i="6"/>
  <c r="C112" i="6"/>
  <c r="E112" i="6"/>
  <c r="G112" i="6"/>
  <c r="H112" i="6"/>
  <c r="I112" i="6"/>
  <c r="Y112" i="6"/>
  <c r="C113" i="6"/>
  <c r="E113" i="6"/>
  <c r="G113" i="6"/>
  <c r="H113" i="6"/>
  <c r="I113" i="6"/>
  <c r="Y113" i="6"/>
  <c r="C114" i="6"/>
  <c r="E114" i="6"/>
  <c r="G114" i="6"/>
  <c r="H114" i="6"/>
  <c r="I114" i="6"/>
  <c r="Y114" i="6"/>
  <c r="C115" i="6"/>
  <c r="E115" i="6"/>
  <c r="G115" i="6"/>
  <c r="H115" i="6"/>
  <c r="I115" i="6"/>
  <c r="Y115" i="6"/>
  <c r="C116" i="6"/>
  <c r="E116" i="6"/>
  <c r="G116" i="6"/>
  <c r="H116" i="6"/>
  <c r="I116" i="6"/>
  <c r="Y116" i="6"/>
  <c r="C117" i="6"/>
  <c r="E117" i="6"/>
  <c r="G117" i="6"/>
  <c r="H117" i="6"/>
  <c r="I117" i="6"/>
  <c r="Y117" i="6"/>
  <c r="C118" i="6"/>
  <c r="E118" i="6"/>
  <c r="G118" i="6"/>
  <c r="H118" i="6"/>
  <c r="I118" i="6"/>
  <c r="Y118" i="6"/>
  <c r="C119" i="6"/>
  <c r="E119" i="6"/>
  <c r="G119" i="6"/>
  <c r="H119" i="6"/>
  <c r="I119" i="6"/>
  <c r="Y119" i="6"/>
  <c r="C120" i="6"/>
  <c r="E120" i="6"/>
  <c r="G120" i="6"/>
  <c r="H120" i="6"/>
  <c r="I120" i="6"/>
  <c r="Y120" i="6"/>
  <c r="C121" i="6"/>
  <c r="E121" i="6"/>
  <c r="G121" i="6"/>
  <c r="H121" i="6"/>
  <c r="I121" i="6"/>
  <c r="Y121" i="6"/>
  <c r="C122" i="6"/>
  <c r="E122" i="6"/>
  <c r="G122" i="6"/>
  <c r="H122" i="6"/>
  <c r="I122" i="6"/>
  <c r="Y122" i="6"/>
  <c r="C123" i="6"/>
  <c r="E123" i="6"/>
  <c r="G123" i="6"/>
  <c r="H123" i="6"/>
  <c r="I123" i="6"/>
  <c r="Y123" i="6"/>
  <c r="C124" i="6"/>
  <c r="E124" i="6"/>
  <c r="G124" i="6"/>
  <c r="H124" i="6"/>
  <c r="I124" i="6"/>
  <c r="Y124" i="6"/>
  <c r="C125" i="6"/>
  <c r="E125" i="6"/>
  <c r="G125" i="6"/>
  <c r="H125" i="6"/>
  <c r="I125" i="6"/>
  <c r="Y125" i="6"/>
  <c r="C126" i="6"/>
  <c r="E126" i="6"/>
  <c r="G126" i="6"/>
  <c r="H126" i="6"/>
  <c r="I126" i="6"/>
  <c r="Y126" i="6"/>
  <c r="C127" i="6"/>
  <c r="E127" i="6"/>
  <c r="G127" i="6"/>
  <c r="H127" i="6"/>
  <c r="I127" i="6"/>
  <c r="Y127" i="6"/>
  <c r="C128" i="6"/>
  <c r="E128" i="6"/>
  <c r="G128" i="6"/>
  <c r="H128" i="6"/>
  <c r="I128" i="6"/>
  <c r="Y128" i="6"/>
  <c r="C129" i="6"/>
  <c r="E129" i="6"/>
  <c r="G129" i="6"/>
  <c r="H129" i="6"/>
  <c r="I129" i="6"/>
  <c r="Y129" i="6"/>
  <c r="C130" i="6"/>
  <c r="E130" i="6"/>
  <c r="C9" i="7" s="1"/>
  <c r="G130" i="6"/>
  <c r="H130" i="6"/>
  <c r="I130" i="6"/>
  <c r="Y130" i="6"/>
  <c r="C131" i="6"/>
  <c r="E131" i="6"/>
  <c r="G131" i="6"/>
  <c r="H131" i="6"/>
  <c r="I131" i="6"/>
  <c r="Y131" i="6"/>
  <c r="C132" i="6"/>
  <c r="E132" i="6"/>
  <c r="G132" i="6"/>
  <c r="H132" i="6"/>
  <c r="I132" i="6"/>
  <c r="Y132" i="6"/>
  <c r="C133" i="6"/>
  <c r="E133" i="6"/>
  <c r="G133" i="6"/>
  <c r="H133" i="6"/>
  <c r="I133" i="6"/>
  <c r="Y133" i="6"/>
  <c r="C134" i="6"/>
  <c r="E134" i="6"/>
  <c r="G134" i="6"/>
  <c r="H134" i="6"/>
  <c r="I134" i="6"/>
  <c r="Y134" i="6"/>
  <c r="C135" i="6"/>
  <c r="E135" i="6"/>
  <c r="G135" i="6"/>
  <c r="H135" i="6"/>
  <c r="I135" i="6"/>
  <c r="Y135" i="6"/>
  <c r="C136" i="6"/>
  <c r="E136" i="6"/>
  <c r="G136" i="6"/>
  <c r="H136" i="6"/>
  <c r="I136" i="6"/>
  <c r="Y136" i="6"/>
  <c r="C137" i="6"/>
  <c r="E137" i="6"/>
  <c r="G137" i="6"/>
  <c r="H137" i="6"/>
  <c r="I137" i="6"/>
  <c r="Y137" i="6"/>
  <c r="C138" i="6"/>
  <c r="E138" i="6"/>
  <c r="G138" i="6"/>
  <c r="H138" i="6"/>
  <c r="I138" i="6"/>
  <c r="Y138" i="6"/>
  <c r="C139" i="6"/>
  <c r="E139" i="6"/>
  <c r="G139" i="6"/>
  <c r="H139" i="6"/>
  <c r="I139" i="6"/>
  <c r="Y139" i="6"/>
  <c r="C140" i="6"/>
  <c r="E140" i="6"/>
  <c r="G140" i="6"/>
  <c r="H140" i="6"/>
  <c r="I140" i="6"/>
  <c r="Y140" i="6"/>
  <c r="C141" i="6"/>
  <c r="E141" i="6"/>
  <c r="G141" i="6"/>
  <c r="H141" i="6"/>
  <c r="I141" i="6"/>
  <c r="Y141" i="6"/>
  <c r="C142" i="6"/>
  <c r="E142" i="6"/>
  <c r="G142" i="6"/>
  <c r="H142" i="6"/>
  <c r="I142" i="6"/>
  <c r="Y142" i="6"/>
  <c r="C143" i="6"/>
  <c r="E143" i="6"/>
  <c r="G143" i="6"/>
  <c r="H143" i="6"/>
  <c r="I143" i="6"/>
  <c r="Y143" i="6"/>
  <c r="C144" i="6"/>
  <c r="E144" i="6"/>
  <c r="G144" i="6"/>
  <c r="H144" i="6"/>
  <c r="I144" i="6"/>
  <c r="Y144" i="6"/>
  <c r="C145" i="6"/>
  <c r="E145" i="6"/>
  <c r="G145" i="6"/>
  <c r="H145" i="6"/>
  <c r="I145" i="6"/>
  <c r="Y145" i="6"/>
  <c r="C146" i="6"/>
  <c r="E146" i="6"/>
  <c r="G146" i="6"/>
  <c r="H146" i="6"/>
  <c r="I146" i="6"/>
  <c r="Y146" i="6"/>
  <c r="C147" i="6"/>
  <c r="E147" i="6"/>
  <c r="G147" i="6"/>
  <c r="H147" i="6"/>
  <c r="I147" i="6"/>
  <c r="Y147" i="6"/>
  <c r="C148" i="6"/>
  <c r="E148" i="6"/>
  <c r="G148" i="6"/>
  <c r="H148" i="6"/>
  <c r="I148" i="6"/>
  <c r="Y148" i="6"/>
  <c r="C149" i="6"/>
  <c r="E149" i="6"/>
  <c r="G149" i="6"/>
  <c r="H149" i="6"/>
  <c r="I149" i="6"/>
  <c r="Y149" i="6"/>
  <c r="C150" i="6"/>
  <c r="E150" i="6"/>
  <c r="G150" i="6"/>
  <c r="H150" i="6"/>
  <c r="I150" i="6"/>
  <c r="Y150" i="6"/>
  <c r="C151" i="6"/>
  <c r="E151" i="6"/>
  <c r="G151" i="6"/>
  <c r="H151" i="6"/>
  <c r="I151" i="6"/>
  <c r="Y151" i="6"/>
  <c r="C152" i="6"/>
  <c r="E152" i="6"/>
  <c r="G152" i="6"/>
  <c r="H152" i="6"/>
  <c r="I152" i="6"/>
  <c r="Y152" i="6"/>
  <c r="C153" i="6"/>
  <c r="E153" i="6"/>
  <c r="G153" i="6"/>
  <c r="H153" i="6"/>
  <c r="I153" i="6"/>
  <c r="Y153" i="6"/>
  <c r="C154" i="6"/>
  <c r="E154" i="6"/>
  <c r="G154" i="6"/>
  <c r="H154" i="6"/>
  <c r="I154" i="6"/>
  <c r="Y154" i="6"/>
  <c r="C155" i="6"/>
  <c r="E155" i="6"/>
  <c r="G155" i="6"/>
  <c r="H155" i="6"/>
  <c r="I155" i="6"/>
  <c r="Y155" i="6"/>
  <c r="C156" i="6"/>
  <c r="E156" i="6"/>
  <c r="G156" i="6"/>
  <c r="H156" i="6"/>
  <c r="I156" i="6"/>
  <c r="Y156" i="6"/>
  <c r="C157" i="6"/>
  <c r="E157" i="6"/>
  <c r="G157" i="6"/>
  <c r="H157" i="6"/>
  <c r="I157" i="6"/>
  <c r="Y157" i="6"/>
  <c r="C158" i="6"/>
  <c r="E158" i="6"/>
  <c r="G158" i="6"/>
  <c r="H158" i="6"/>
  <c r="I158" i="6"/>
  <c r="Y158" i="6"/>
  <c r="C159" i="6"/>
  <c r="E159" i="6"/>
  <c r="G159" i="6"/>
  <c r="H159" i="6"/>
  <c r="I159" i="6"/>
  <c r="Y159" i="6"/>
  <c r="C160" i="6"/>
  <c r="E160" i="6"/>
  <c r="G160" i="6"/>
  <c r="H160" i="6"/>
  <c r="I160" i="6"/>
  <c r="Y160" i="6"/>
  <c r="C161" i="6"/>
  <c r="E161" i="6"/>
  <c r="G161" i="6"/>
  <c r="H161" i="6"/>
  <c r="I161" i="6"/>
  <c r="Y161" i="6"/>
  <c r="C162" i="6"/>
  <c r="E162" i="6"/>
  <c r="G162" i="6"/>
  <c r="H162" i="6"/>
  <c r="I162" i="6"/>
  <c r="Y162" i="6"/>
  <c r="C163" i="6"/>
  <c r="E163" i="6"/>
  <c r="G163" i="6"/>
  <c r="H163" i="6"/>
  <c r="I163" i="6"/>
  <c r="Y163" i="6"/>
  <c r="C164" i="6"/>
  <c r="E164" i="6"/>
  <c r="G164" i="6"/>
  <c r="H164" i="6"/>
  <c r="I164" i="6"/>
  <c r="Y164" i="6"/>
  <c r="C165" i="6"/>
  <c r="E165" i="6"/>
  <c r="G165" i="6"/>
  <c r="H165" i="6"/>
  <c r="I165" i="6"/>
  <c r="Y165" i="6"/>
  <c r="C166" i="6"/>
  <c r="E166" i="6"/>
  <c r="G166" i="6"/>
  <c r="H166" i="6"/>
  <c r="I166" i="6"/>
  <c r="C167" i="6"/>
  <c r="E167" i="6"/>
  <c r="G167" i="6"/>
  <c r="H167" i="6"/>
  <c r="I167" i="6"/>
  <c r="Y167" i="6"/>
  <c r="C168" i="6"/>
  <c r="E168" i="6"/>
  <c r="G168" i="6"/>
  <c r="H168" i="6"/>
  <c r="I168" i="6"/>
  <c r="Y168" i="6"/>
  <c r="C169" i="6"/>
  <c r="E169" i="6"/>
  <c r="G169" i="6"/>
  <c r="H169" i="6"/>
  <c r="I169" i="6"/>
  <c r="Y169" i="6"/>
  <c r="C170" i="6"/>
  <c r="E170" i="6"/>
  <c r="G170" i="6"/>
  <c r="H170" i="6"/>
  <c r="I170" i="6"/>
  <c r="Y170" i="6"/>
  <c r="C171" i="6"/>
  <c r="E171" i="6"/>
  <c r="G171" i="6"/>
  <c r="H171" i="6"/>
  <c r="I171" i="6"/>
  <c r="Y171" i="6"/>
  <c r="C172" i="6"/>
  <c r="E172" i="6"/>
  <c r="G172" i="6"/>
  <c r="H172" i="6"/>
  <c r="I172" i="6"/>
  <c r="Y172" i="6"/>
  <c r="C173" i="6"/>
  <c r="E173" i="6"/>
  <c r="G173" i="6"/>
  <c r="H173" i="6"/>
  <c r="I173" i="6"/>
  <c r="Y173" i="6"/>
  <c r="C174" i="6"/>
  <c r="E174" i="6"/>
  <c r="G174" i="6"/>
  <c r="H174" i="6"/>
  <c r="I174" i="6"/>
  <c r="Y174" i="6"/>
  <c r="C175" i="6"/>
  <c r="E175" i="6"/>
  <c r="G175" i="6"/>
  <c r="H175" i="6"/>
  <c r="I175" i="6"/>
  <c r="Y175" i="6"/>
  <c r="C176" i="6"/>
  <c r="E176" i="6"/>
  <c r="G176" i="6"/>
  <c r="H176" i="6"/>
  <c r="I176" i="6"/>
  <c r="Y176" i="6"/>
  <c r="C177" i="6"/>
  <c r="E177" i="6"/>
  <c r="G177" i="6"/>
  <c r="H177" i="6"/>
  <c r="I177" i="6"/>
  <c r="Y177" i="6"/>
  <c r="C178" i="6"/>
  <c r="E178" i="6"/>
  <c r="G178" i="6"/>
  <c r="H178" i="6"/>
  <c r="I178" i="6"/>
  <c r="Y178" i="6"/>
  <c r="C179" i="6"/>
  <c r="E179" i="6"/>
  <c r="G179" i="6"/>
  <c r="H179" i="6"/>
  <c r="I179" i="6"/>
  <c r="Y179" i="6"/>
  <c r="C180" i="6"/>
  <c r="E180" i="6"/>
  <c r="G180" i="6"/>
  <c r="H180" i="6"/>
  <c r="I180" i="6"/>
  <c r="Y180" i="6"/>
  <c r="C181" i="6"/>
  <c r="E181" i="6"/>
  <c r="G181" i="6"/>
  <c r="H181" i="6"/>
  <c r="I181" i="6"/>
  <c r="Y181" i="6"/>
  <c r="C182" i="6"/>
  <c r="E182" i="6"/>
  <c r="G182" i="6"/>
  <c r="H182" i="6"/>
  <c r="I182" i="6"/>
  <c r="Y182" i="6"/>
  <c r="C183" i="6"/>
  <c r="E183" i="6"/>
  <c r="G183" i="6"/>
  <c r="H183" i="6"/>
  <c r="I183" i="6"/>
  <c r="Y183" i="6"/>
  <c r="C184" i="6"/>
  <c r="E184" i="6"/>
  <c r="G184" i="6"/>
  <c r="H184" i="6"/>
  <c r="I184" i="6"/>
  <c r="Y184" i="6"/>
  <c r="C185" i="6"/>
  <c r="E185" i="6"/>
  <c r="G185" i="6"/>
  <c r="H185" i="6"/>
  <c r="I185" i="6"/>
  <c r="Y185" i="6"/>
  <c r="C186" i="6"/>
  <c r="E186" i="6"/>
  <c r="G186" i="6"/>
  <c r="H186" i="6"/>
  <c r="I186" i="6"/>
  <c r="Y186" i="6"/>
  <c r="C187" i="6"/>
  <c r="E187" i="6"/>
  <c r="G187" i="6"/>
  <c r="H187" i="6"/>
  <c r="I187" i="6"/>
  <c r="Y187" i="6"/>
  <c r="C188" i="6"/>
  <c r="E188" i="6"/>
  <c r="G188" i="6"/>
  <c r="H188" i="6"/>
  <c r="I188" i="6"/>
  <c r="Y188" i="6"/>
  <c r="C189" i="6"/>
  <c r="E189" i="6"/>
  <c r="G189" i="6"/>
  <c r="H189" i="6"/>
  <c r="I189" i="6"/>
  <c r="Y189" i="6"/>
  <c r="C190" i="6"/>
  <c r="E190" i="6"/>
  <c r="G190" i="6"/>
  <c r="H190" i="6"/>
  <c r="I190" i="6"/>
  <c r="Y190" i="6"/>
  <c r="C191" i="6"/>
  <c r="E191" i="6"/>
  <c r="G191" i="6"/>
  <c r="H191" i="6"/>
  <c r="I191" i="6"/>
  <c r="Y191" i="6"/>
  <c r="C192" i="6"/>
  <c r="E192" i="6"/>
  <c r="G192" i="6"/>
  <c r="H192" i="6"/>
  <c r="I192" i="6"/>
  <c r="Y192" i="6"/>
  <c r="C193" i="6"/>
  <c r="E193" i="6"/>
  <c r="G193" i="6"/>
  <c r="H193" i="6"/>
  <c r="I193" i="6"/>
  <c r="Y193" i="6"/>
  <c r="C194" i="6"/>
  <c r="E194" i="6"/>
  <c r="G194" i="6"/>
  <c r="H194" i="6"/>
  <c r="I194" i="6"/>
  <c r="Y194" i="6"/>
  <c r="C195" i="6"/>
  <c r="E195" i="6"/>
  <c r="G195" i="6"/>
  <c r="H195" i="6"/>
  <c r="I195" i="6"/>
  <c r="Y195" i="6"/>
  <c r="C196" i="6"/>
  <c r="E196" i="6"/>
  <c r="G196" i="6"/>
  <c r="H196" i="6"/>
  <c r="I196" i="6"/>
  <c r="Y196" i="6"/>
  <c r="C197" i="6"/>
  <c r="E197" i="6"/>
  <c r="G197" i="6"/>
  <c r="H197" i="6"/>
  <c r="I197" i="6"/>
  <c r="C198" i="6"/>
  <c r="E198" i="6"/>
  <c r="G198" i="6"/>
  <c r="H198" i="6"/>
  <c r="I198" i="6"/>
  <c r="Y198" i="6"/>
  <c r="C199" i="6"/>
  <c r="E199" i="6"/>
  <c r="G199" i="6"/>
  <c r="H199" i="6"/>
  <c r="I199" i="6"/>
  <c r="Y199" i="6"/>
  <c r="C200" i="6"/>
  <c r="E200" i="6"/>
  <c r="G200" i="6"/>
  <c r="H200" i="6"/>
  <c r="I200" i="6"/>
  <c r="Y200" i="6"/>
  <c r="C201" i="6"/>
  <c r="E201" i="6"/>
  <c r="G201" i="6"/>
  <c r="H201" i="6"/>
  <c r="I201" i="6"/>
  <c r="Y201" i="6"/>
  <c r="C202" i="6"/>
  <c r="E202" i="6"/>
  <c r="G202" i="6"/>
  <c r="H202" i="6"/>
  <c r="I202" i="6"/>
  <c r="Y202" i="6"/>
  <c r="C203" i="6"/>
  <c r="E203" i="6"/>
  <c r="G203" i="6"/>
  <c r="H203" i="6"/>
  <c r="I203" i="6"/>
  <c r="Y203" i="6"/>
  <c r="C204" i="6"/>
  <c r="E204" i="6"/>
  <c r="G204" i="6"/>
  <c r="H204" i="6"/>
  <c r="I204" i="6"/>
  <c r="Y204" i="6"/>
  <c r="C205" i="6"/>
  <c r="E205" i="6"/>
  <c r="G205" i="6"/>
  <c r="H205" i="6"/>
  <c r="I205" i="6"/>
  <c r="Y205" i="6"/>
  <c r="C206" i="6"/>
  <c r="E206" i="6"/>
  <c r="G206" i="6"/>
  <c r="H206" i="6"/>
  <c r="I206" i="6"/>
  <c r="Y206" i="6"/>
  <c r="C207" i="6"/>
  <c r="E207" i="6"/>
  <c r="G207" i="6"/>
  <c r="H207" i="6"/>
  <c r="I207" i="6"/>
  <c r="Y207" i="6"/>
  <c r="C208" i="6"/>
  <c r="E208" i="6"/>
  <c r="G208" i="6"/>
  <c r="H208" i="6"/>
  <c r="I208" i="6"/>
  <c r="Y208" i="6"/>
  <c r="C209" i="6"/>
  <c r="E209" i="6"/>
  <c r="G209" i="6"/>
  <c r="H209" i="6"/>
  <c r="I209" i="6"/>
  <c r="Y209" i="6"/>
  <c r="C210" i="6"/>
  <c r="E210" i="6"/>
  <c r="G210" i="6"/>
  <c r="H210" i="6"/>
  <c r="I210" i="6"/>
  <c r="Y210" i="6"/>
  <c r="C211" i="6"/>
  <c r="E211" i="6"/>
  <c r="G211" i="6"/>
  <c r="H211" i="6"/>
  <c r="I211" i="6"/>
  <c r="Y211" i="6"/>
  <c r="C212" i="6"/>
  <c r="E212" i="6"/>
  <c r="G212" i="6"/>
  <c r="H212" i="6"/>
  <c r="I212" i="6"/>
  <c r="Y212" i="6"/>
  <c r="C213" i="6"/>
  <c r="E213" i="6"/>
  <c r="G213" i="6"/>
  <c r="H213" i="6"/>
  <c r="I213" i="6"/>
  <c r="Y213" i="6"/>
  <c r="C214" i="6"/>
  <c r="E214" i="6"/>
  <c r="G214" i="6"/>
  <c r="H214" i="6"/>
  <c r="I214" i="6"/>
  <c r="Y214" i="6"/>
  <c r="C215" i="6"/>
  <c r="E215" i="6"/>
  <c r="G215" i="6"/>
  <c r="H215" i="6"/>
  <c r="I215" i="6"/>
  <c r="Y215" i="6"/>
  <c r="C216" i="6"/>
  <c r="E216" i="6"/>
  <c r="G216" i="6"/>
  <c r="H216" i="6"/>
  <c r="I216" i="6"/>
  <c r="Y216" i="6"/>
  <c r="C217" i="6"/>
  <c r="E217" i="6"/>
  <c r="G217" i="6"/>
  <c r="H217" i="6"/>
  <c r="I217" i="6"/>
  <c r="Y217" i="6"/>
  <c r="C218" i="6"/>
  <c r="E218" i="6"/>
  <c r="G218" i="6"/>
  <c r="H218" i="6"/>
  <c r="I218" i="6"/>
  <c r="Y218" i="6"/>
  <c r="C219" i="6"/>
  <c r="E219" i="6"/>
  <c r="G219" i="6"/>
  <c r="H219" i="6"/>
  <c r="I219" i="6"/>
  <c r="Y219" i="6"/>
  <c r="C220" i="6"/>
  <c r="E220" i="6"/>
  <c r="G220" i="6"/>
  <c r="H220" i="6"/>
  <c r="I220" i="6"/>
  <c r="Y220" i="6"/>
  <c r="C221" i="6"/>
  <c r="E221" i="6"/>
  <c r="G221" i="6"/>
  <c r="H221" i="6"/>
  <c r="I221" i="6"/>
  <c r="Y221" i="6"/>
  <c r="C222" i="6"/>
  <c r="E222" i="6"/>
  <c r="G222" i="6"/>
  <c r="H222" i="6"/>
  <c r="I222" i="6"/>
  <c r="Y222" i="6"/>
  <c r="C223" i="6"/>
  <c r="E223" i="6"/>
  <c r="G223" i="6"/>
  <c r="H223" i="6"/>
  <c r="I223" i="6"/>
  <c r="Y223" i="6"/>
  <c r="C224" i="6"/>
  <c r="E224" i="6"/>
  <c r="G224" i="6"/>
  <c r="H224" i="6"/>
  <c r="I224" i="6"/>
  <c r="Y224" i="6"/>
  <c r="C225" i="6"/>
  <c r="E225" i="6"/>
  <c r="G225" i="6"/>
  <c r="H225" i="6"/>
  <c r="I225" i="6"/>
  <c r="Y225" i="6"/>
  <c r="C226" i="6"/>
  <c r="E226" i="6"/>
  <c r="G226" i="6"/>
  <c r="H226" i="6"/>
  <c r="I226" i="6"/>
  <c r="Y226" i="6"/>
  <c r="C227" i="6"/>
  <c r="E227" i="6"/>
  <c r="G227" i="6"/>
  <c r="H227" i="6"/>
  <c r="I227" i="6"/>
  <c r="Y227" i="6"/>
  <c r="C228" i="6"/>
  <c r="E228" i="6"/>
  <c r="G228" i="6"/>
  <c r="H228" i="6"/>
  <c r="I228" i="6"/>
  <c r="Y228" i="6"/>
  <c r="C229" i="6"/>
  <c r="E229" i="6"/>
  <c r="G229" i="6"/>
  <c r="H229" i="6"/>
  <c r="I229" i="6"/>
  <c r="Y229" i="6"/>
  <c r="C230" i="6"/>
  <c r="E230" i="6"/>
  <c r="G230" i="6"/>
  <c r="H230" i="6"/>
  <c r="I230" i="6"/>
  <c r="Y230" i="6"/>
  <c r="C231" i="6"/>
  <c r="E231" i="6"/>
  <c r="G231" i="6"/>
  <c r="H231" i="6"/>
  <c r="I231" i="6"/>
  <c r="Y231" i="6"/>
  <c r="C232" i="6"/>
  <c r="E232" i="6"/>
  <c r="G232" i="6"/>
  <c r="H232" i="6"/>
  <c r="I232" i="6"/>
  <c r="Y232" i="6"/>
  <c r="C233" i="6"/>
  <c r="E233" i="6"/>
  <c r="G233" i="6"/>
  <c r="H233" i="6"/>
  <c r="I233" i="6"/>
  <c r="Y233" i="6"/>
  <c r="C234" i="6"/>
  <c r="E234" i="6"/>
  <c r="G234" i="6"/>
  <c r="H234" i="6"/>
  <c r="I234" i="6"/>
  <c r="Y234" i="6"/>
  <c r="C235" i="6"/>
  <c r="E235" i="6"/>
  <c r="C10" i="7" s="1"/>
  <c r="G235" i="6"/>
  <c r="H235" i="6"/>
  <c r="I235" i="6"/>
  <c r="Y235" i="6"/>
  <c r="C236" i="6"/>
  <c r="E236" i="6"/>
  <c r="G236" i="6"/>
  <c r="H236" i="6"/>
  <c r="I236" i="6"/>
  <c r="Y236" i="6"/>
  <c r="C237" i="6"/>
  <c r="E237" i="6"/>
  <c r="G237" i="6"/>
  <c r="H237" i="6"/>
  <c r="I237" i="6"/>
  <c r="Y237" i="6"/>
  <c r="C238" i="6"/>
  <c r="E238" i="6"/>
  <c r="G238" i="6"/>
  <c r="H238" i="6"/>
  <c r="I238" i="6"/>
  <c r="Y238" i="6"/>
  <c r="C239" i="6"/>
  <c r="E239" i="6"/>
  <c r="G239" i="6"/>
  <c r="H239" i="6"/>
  <c r="I239" i="6"/>
  <c r="Y239" i="6"/>
  <c r="C240" i="6"/>
  <c r="E240" i="6"/>
  <c r="G240" i="6"/>
  <c r="H240" i="6"/>
  <c r="I240" i="6"/>
  <c r="Y240" i="6"/>
  <c r="C241" i="6"/>
  <c r="E241" i="6"/>
  <c r="G241" i="6"/>
  <c r="H241" i="6"/>
  <c r="I241" i="6"/>
  <c r="Y241" i="6"/>
  <c r="C242" i="6"/>
  <c r="E242" i="6"/>
  <c r="G242" i="6"/>
  <c r="H242" i="6"/>
  <c r="I242" i="6"/>
  <c r="Y242" i="6"/>
  <c r="C243" i="6"/>
  <c r="E243" i="6"/>
  <c r="G243" i="6"/>
  <c r="H243" i="6"/>
  <c r="I243" i="6"/>
  <c r="Y243" i="6"/>
  <c r="C244" i="6"/>
  <c r="E244" i="6"/>
  <c r="G244" i="6"/>
  <c r="H244" i="6"/>
  <c r="I244" i="6"/>
  <c r="Y244" i="6"/>
  <c r="C245" i="6"/>
  <c r="E245" i="6"/>
  <c r="G245" i="6"/>
  <c r="H245" i="6"/>
  <c r="I245" i="6"/>
  <c r="Y245" i="6"/>
  <c r="C246" i="6"/>
  <c r="E246" i="6"/>
  <c r="G246" i="6"/>
  <c r="H246" i="6"/>
  <c r="I246" i="6"/>
  <c r="Y246" i="6"/>
  <c r="C247" i="6"/>
  <c r="E247" i="6"/>
  <c r="G247" i="6"/>
  <c r="H247" i="6"/>
  <c r="I247" i="6"/>
  <c r="Y247" i="6"/>
  <c r="C248" i="6"/>
  <c r="E248" i="6"/>
  <c r="G248" i="6"/>
  <c r="H248" i="6"/>
  <c r="I248" i="6"/>
  <c r="Y248" i="6"/>
  <c r="C249" i="6"/>
  <c r="E249" i="6"/>
  <c r="G249" i="6"/>
  <c r="H249" i="6"/>
  <c r="I249" i="6"/>
  <c r="Y249" i="6"/>
  <c r="C250" i="6"/>
  <c r="E250" i="6"/>
  <c r="G250" i="6"/>
  <c r="H250" i="6"/>
  <c r="I250" i="6"/>
  <c r="Y250" i="6"/>
  <c r="C251" i="6"/>
  <c r="E251" i="6"/>
  <c r="G251" i="6"/>
  <c r="H251" i="6"/>
  <c r="I251" i="6"/>
  <c r="Y251" i="6"/>
  <c r="C252" i="6"/>
  <c r="E252" i="6"/>
  <c r="C11" i="7" s="1"/>
  <c r="G252" i="6"/>
  <c r="H252" i="6"/>
  <c r="I252" i="6"/>
  <c r="Y252" i="6"/>
  <c r="C253" i="6"/>
  <c r="E253" i="6"/>
  <c r="G253" i="6"/>
  <c r="H253" i="6"/>
  <c r="I253" i="6"/>
  <c r="Y253" i="6"/>
  <c r="C254" i="6"/>
  <c r="E254" i="6"/>
  <c r="G254" i="6"/>
  <c r="H254" i="6"/>
  <c r="I254" i="6"/>
  <c r="Y254" i="6"/>
  <c r="C255" i="6"/>
  <c r="E255" i="6"/>
  <c r="G255" i="6"/>
  <c r="H255" i="6"/>
  <c r="I255" i="6"/>
  <c r="Y255" i="6"/>
  <c r="C256" i="6"/>
  <c r="E256" i="6"/>
  <c r="G256" i="6"/>
  <c r="H256" i="6"/>
  <c r="I256" i="6"/>
  <c r="Y256" i="6"/>
  <c r="C257" i="6"/>
  <c r="E257" i="6"/>
  <c r="G257" i="6"/>
  <c r="H257" i="6"/>
  <c r="I257" i="6"/>
  <c r="Y257" i="6"/>
  <c r="C258" i="6"/>
  <c r="E258" i="6"/>
  <c r="G258" i="6"/>
  <c r="H258" i="6"/>
  <c r="I258" i="6"/>
  <c r="Y258" i="6"/>
  <c r="C259" i="6"/>
  <c r="E259" i="6"/>
  <c r="G259" i="6"/>
  <c r="H259" i="6"/>
  <c r="I259" i="6"/>
  <c r="Y259" i="6"/>
  <c r="C260" i="6"/>
  <c r="E260" i="6"/>
  <c r="G260" i="6"/>
  <c r="H260" i="6"/>
  <c r="I260" i="6"/>
  <c r="Y260" i="6"/>
  <c r="C261" i="6"/>
  <c r="E261" i="6"/>
  <c r="G261" i="6"/>
  <c r="H261" i="6"/>
  <c r="I261" i="6"/>
  <c r="Y261" i="6"/>
  <c r="C262" i="6"/>
  <c r="E262" i="6"/>
  <c r="G262" i="6"/>
  <c r="H262" i="6"/>
  <c r="I262" i="6"/>
  <c r="Y262" i="6"/>
  <c r="C263" i="6"/>
  <c r="E263" i="6"/>
  <c r="G263" i="6"/>
  <c r="H263" i="6"/>
  <c r="I263" i="6"/>
  <c r="Y263" i="6"/>
  <c r="C264" i="6"/>
  <c r="E264" i="6"/>
  <c r="G264" i="6"/>
  <c r="H264" i="6"/>
  <c r="I264" i="6"/>
  <c r="Y264" i="6"/>
  <c r="C265" i="6"/>
  <c r="E265" i="6"/>
  <c r="G265" i="6"/>
  <c r="H265" i="6"/>
  <c r="I265" i="6"/>
  <c r="Y265" i="6"/>
  <c r="C266" i="6"/>
  <c r="E266" i="6"/>
  <c r="G266" i="6"/>
  <c r="H266" i="6"/>
  <c r="I266" i="6"/>
  <c r="Y266" i="6"/>
  <c r="C267" i="6"/>
  <c r="E267" i="6"/>
  <c r="G267" i="6"/>
  <c r="H267" i="6"/>
  <c r="I267" i="6"/>
  <c r="Y267" i="6"/>
  <c r="C268" i="6"/>
  <c r="E268" i="6"/>
  <c r="G268" i="6"/>
  <c r="H268" i="6"/>
  <c r="I268" i="6"/>
  <c r="Y268" i="6"/>
  <c r="C269" i="6"/>
  <c r="E269" i="6"/>
  <c r="G269" i="6"/>
  <c r="H269" i="6"/>
  <c r="I269" i="6"/>
  <c r="Y269" i="6"/>
  <c r="C270" i="6"/>
  <c r="E270" i="6"/>
  <c r="G270" i="6"/>
  <c r="H270" i="6"/>
  <c r="I270" i="6"/>
  <c r="Y270" i="6"/>
  <c r="C271" i="6"/>
  <c r="E271" i="6"/>
  <c r="G271" i="6"/>
  <c r="H271" i="6"/>
  <c r="I271" i="6"/>
  <c r="Y271" i="6"/>
  <c r="C272" i="6"/>
  <c r="E272" i="6"/>
  <c r="G272" i="6"/>
  <c r="H272" i="6"/>
  <c r="I272" i="6"/>
  <c r="Y272" i="6"/>
  <c r="C273" i="6"/>
  <c r="E273" i="6"/>
  <c r="G273" i="6"/>
  <c r="H273" i="6"/>
  <c r="I273" i="6"/>
  <c r="Y273" i="6"/>
  <c r="C274" i="6"/>
  <c r="E274" i="6"/>
  <c r="G274" i="6"/>
  <c r="H274" i="6"/>
  <c r="I274" i="6"/>
  <c r="Y274" i="6"/>
  <c r="C275" i="6"/>
  <c r="E275" i="6"/>
  <c r="G275" i="6"/>
  <c r="H275" i="6"/>
  <c r="I275" i="6"/>
  <c r="Y275" i="6"/>
  <c r="C276" i="6"/>
  <c r="E276" i="6"/>
  <c r="G276" i="6"/>
  <c r="H276" i="6"/>
  <c r="I276" i="6"/>
  <c r="Y276" i="6"/>
  <c r="C277" i="6"/>
  <c r="E277" i="6"/>
  <c r="G277" i="6"/>
  <c r="H277" i="6"/>
  <c r="I277" i="6"/>
  <c r="Y277" i="6"/>
  <c r="C278" i="6"/>
  <c r="E278" i="6"/>
  <c r="G278" i="6"/>
  <c r="H278" i="6"/>
  <c r="I278" i="6"/>
  <c r="Y278" i="6"/>
  <c r="C279" i="6"/>
  <c r="E279" i="6"/>
  <c r="G279" i="6"/>
  <c r="H279" i="6"/>
  <c r="I279" i="6"/>
  <c r="Y279" i="6"/>
  <c r="C280" i="6"/>
  <c r="E280" i="6"/>
  <c r="G280" i="6"/>
  <c r="H280" i="6"/>
  <c r="I280" i="6"/>
  <c r="Y280" i="6"/>
  <c r="C281" i="6"/>
  <c r="E281" i="6"/>
  <c r="G281" i="6"/>
  <c r="H281" i="6"/>
  <c r="I281" i="6"/>
  <c r="Y281" i="6"/>
  <c r="C282" i="6"/>
  <c r="E282" i="6"/>
  <c r="G282" i="6"/>
  <c r="H282" i="6"/>
  <c r="I282" i="6"/>
  <c r="Y282" i="6"/>
  <c r="C283" i="6"/>
  <c r="E283" i="6"/>
  <c r="G283" i="6"/>
  <c r="H283" i="6"/>
  <c r="I283" i="6"/>
  <c r="Y283" i="6"/>
  <c r="C284" i="6"/>
  <c r="E284" i="6"/>
  <c r="G284" i="6"/>
  <c r="H284" i="6"/>
  <c r="I284" i="6"/>
  <c r="Y284" i="6"/>
  <c r="C285" i="6"/>
  <c r="E285" i="6"/>
  <c r="G285" i="6"/>
  <c r="H285" i="6"/>
  <c r="I285" i="6"/>
  <c r="Y285" i="6"/>
  <c r="C286" i="6"/>
  <c r="E286" i="6"/>
  <c r="G286" i="6"/>
  <c r="H286" i="6"/>
  <c r="I286" i="6"/>
  <c r="Y286" i="6"/>
  <c r="C287" i="6"/>
  <c r="E287" i="6"/>
  <c r="G287" i="6"/>
  <c r="H287" i="6"/>
  <c r="I287" i="6"/>
  <c r="Y287" i="6"/>
  <c r="C288" i="6"/>
  <c r="E288" i="6"/>
  <c r="G288" i="6"/>
  <c r="H288" i="6"/>
  <c r="I288" i="6"/>
  <c r="Y288" i="6"/>
  <c r="C289" i="6"/>
  <c r="E289" i="6"/>
  <c r="G289" i="6"/>
  <c r="H289" i="6"/>
  <c r="I289" i="6"/>
  <c r="Y289" i="6"/>
  <c r="C290" i="6"/>
  <c r="E290" i="6"/>
  <c r="G290" i="6"/>
  <c r="H290" i="6"/>
  <c r="I290" i="6"/>
  <c r="Y290" i="6"/>
  <c r="C291" i="6"/>
  <c r="E291" i="6"/>
  <c r="G291" i="6"/>
  <c r="H291" i="6"/>
  <c r="I291" i="6"/>
  <c r="Y291" i="6"/>
  <c r="C292" i="6"/>
  <c r="E292" i="6"/>
  <c r="G292" i="6"/>
  <c r="H292" i="6"/>
  <c r="I292" i="6"/>
  <c r="Y292" i="6"/>
  <c r="C293" i="6"/>
  <c r="E293" i="6"/>
  <c r="G293" i="6"/>
  <c r="H293" i="6"/>
  <c r="I293" i="6"/>
  <c r="Y293" i="6"/>
  <c r="C294" i="6"/>
  <c r="E294" i="6"/>
  <c r="G294" i="6"/>
  <c r="H294" i="6"/>
  <c r="I294" i="6"/>
  <c r="Y294" i="6"/>
  <c r="C295" i="6"/>
  <c r="E295" i="6"/>
  <c r="G295" i="6"/>
  <c r="H295" i="6"/>
  <c r="I295" i="6"/>
  <c r="C296" i="6"/>
  <c r="E296" i="6"/>
  <c r="G296" i="6"/>
  <c r="H296" i="6"/>
  <c r="I296" i="6"/>
  <c r="C297" i="6"/>
  <c r="E297" i="6"/>
  <c r="C12" i="7" s="1"/>
  <c r="G297" i="6"/>
  <c r="H297" i="6"/>
  <c r="I297" i="6"/>
  <c r="Y297" i="6"/>
  <c r="C298" i="6"/>
  <c r="E298" i="6"/>
  <c r="G298" i="6"/>
  <c r="H298" i="6"/>
  <c r="I298" i="6"/>
  <c r="Y298" i="6"/>
  <c r="C299" i="6"/>
  <c r="E299" i="6"/>
  <c r="G299" i="6"/>
  <c r="H299" i="6"/>
  <c r="I299" i="6"/>
  <c r="Y299" i="6"/>
  <c r="C300" i="6"/>
  <c r="E300" i="6"/>
  <c r="G300" i="6"/>
  <c r="H300" i="6"/>
  <c r="I300" i="6"/>
  <c r="Y300" i="6"/>
  <c r="C301" i="6"/>
  <c r="E301" i="6"/>
  <c r="G301" i="6"/>
  <c r="H301" i="6"/>
  <c r="I301" i="6"/>
  <c r="Y301" i="6"/>
  <c r="C302" i="6"/>
  <c r="E302" i="6"/>
  <c r="G302" i="6"/>
  <c r="H302" i="6"/>
  <c r="I302" i="6"/>
  <c r="Y302" i="6"/>
  <c r="C303" i="6"/>
  <c r="E303" i="6"/>
  <c r="G303" i="6"/>
  <c r="H303" i="6"/>
  <c r="I303" i="6"/>
  <c r="Y303" i="6"/>
  <c r="C304" i="6"/>
  <c r="E304" i="6"/>
  <c r="G304" i="6"/>
  <c r="H304" i="6"/>
  <c r="I304" i="6"/>
  <c r="Y304" i="6"/>
  <c r="C305" i="6"/>
  <c r="E305" i="6"/>
  <c r="G305" i="6"/>
  <c r="H305" i="6"/>
  <c r="I305" i="6"/>
  <c r="Y305" i="6"/>
  <c r="C306" i="6"/>
  <c r="E306" i="6"/>
  <c r="G306" i="6"/>
  <c r="H306" i="6"/>
  <c r="I306" i="6"/>
  <c r="Y306" i="6"/>
  <c r="C307" i="6"/>
  <c r="E307" i="6"/>
  <c r="G307" i="6"/>
  <c r="H307" i="6"/>
  <c r="I307" i="6"/>
  <c r="Y307" i="6"/>
  <c r="C308" i="6"/>
  <c r="E308" i="6"/>
  <c r="G308" i="6"/>
  <c r="H308" i="6"/>
  <c r="I308" i="6"/>
  <c r="Y308" i="6"/>
  <c r="C309" i="6"/>
  <c r="E309" i="6"/>
  <c r="G309" i="6"/>
  <c r="H309" i="6"/>
  <c r="I309" i="6"/>
  <c r="Y309" i="6"/>
  <c r="C310" i="6"/>
  <c r="E310" i="6"/>
  <c r="G310" i="6"/>
  <c r="H310" i="6"/>
  <c r="I310" i="6"/>
  <c r="Y310" i="6"/>
  <c r="C311" i="6"/>
  <c r="E311" i="6"/>
  <c r="G311" i="6"/>
  <c r="H311" i="6"/>
  <c r="I311" i="6"/>
  <c r="Y311" i="6"/>
  <c r="C312" i="6"/>
  <c r="E312" i="6"/>
  <c r="G312" i="6"/>
  <c r="H312" i="6"/>
  <c r="I312" i="6"/>
  <c r="Y312" i="6"/>
  <c r="C313" i="6"/>
  <c r="E313" i="6"/>
  <c r="G313" i="6"/>
  <c r="H313" i="6"/>
  <c r="I313" i="6"/>
  <c r="Y313" i="6"/>
  <c r="C314" i="6"/>
  <c r="E314" i="6"/>
  <c r="G314" i="6"/>
  <c r="H314" i="6"/>
  <c r="I314" i="6"/>
  <c r="Y314" i="6"/>
  <c r="C315" i="6"/>
  <c r="E315" i="6"/>
  <c r="G315" i="6"/>
  <c r="H315" i="6"/>
  <c r="I315" i="6"/>
  <c r="Y315" i="6"/>
  <c r="C316" i="6"/>
  <c r="E316" i="6"/>
  <c r="G316" i="6"/>
  <c r="H316" i="6"/>
  <c r="I316" i="6"/>
  <c r="Y316" i="6"/>
  <c r="C317" i="6"/>
  <c r="E317" i="6"/>
  <c r="G317" i="6"/>
  <c r="H317" i="6"/>
  <c r="I317" i="6"/>
  <c r="Y317" i="6"/>
  <c r="C318" i="6"/>
  <c r="E318" i="6"/>
  <c r="G318" i="6"/>
  <c r="H318" i="6"/>
  <c r="I318" i="6"/>
  <c r="Y318" i="6"/>
  <c r="C319" i="6"/>
  <c r="E319" i="6"/>
  <c r="G319" i="6"/>
  <c r="H319" i="6"/>
  <c r="I319" i="6"/>
  <c r="Y319" i="6"/>
  <c r="C320" i="6"/>
  <c r="E320" i="6"/>
  <c r="G320" i="6"/>
  <c r="H320" i="6"/>
  <c r="I320" i="6"/>
  <c r="Y320" i="6"/>
  <c r="C321" i="6"/>
  <c r="E321" i="6"/>
  <c r="G321" i="6"/>
  <c r="H321" i="6"/>
  <c r="I321" i="6"/>
  <c r="Y321" i="6"/>
  <c r="C322" i="6"/>
  <c r="E322" i="6"/>
  <c r="G322" i="6"/>
  <c r="H322" i="6"/>
  <c r="I322" i="6"/>
  <c r="Y322" i="6"/>
  <c r="C323" i="6"/>
  <c r="E323" i="6"/>
  <c r="G323" i="6"/>
  <c r="H323" i="6"/>
  <c r="I323" i="6"/>
  <c r="Y323" i="6"/>
  <c r="C324" i="6"/>
  <c r="C10" i="3" s="1"/>
  <c r="E324" i="6"/>
  <c r="G324" i="6"/>
  <c r="H324" i="6"/>
  <c r="I324" i="6"/>
  <c r="Y324" i="6"/>
  <c r="C325" i="6"/>
  <c r="E325" i="6"/>
  <c r="G325" i="6"/>
  <c r="H325" i="6"/>
  <c r="I325" i="6"/>
  <c r="Y325" i="6"/>
  <c r="C326" i="6"/>
  <c r="E326" i="6"/>
  <c r="G326" i="6"/>
  <c r="H326" i="6"/>
  <c r="I326" i="6"/>
  <c r="Y326" i="6"/>
  <c r="C327" i="6"/>
  <c r="E327" i="6"/>
  <c r="G327" i="6"/>
  <c r="H327" i="6"/>
  <c r="I327" i="6"/>
  <c r="Y327" i="6"/>
  <c r="C328" i="6"/>
  <c r="E328" i="6"/>
  <c r="D11" i="3" s="1"/>
  <c r="G328" i="6"/>
  <c r="H328" i="6"/>
  <c r="I328" i="6"/>
  <c r="Y328" i="6"/>
  <c r="C329" i="6"/>
  <c r="E329" i="6"/>
  <c r="G329" i="6"/>
  <c r="H329" i="6"/>
  <c r="I329" i="6"/>
  <c r="Y329" i="6"/>
  <c r="C330" i="6"/>
  <c r="E330" i="6"/>
  <c r="G330" i="6"/>
  <c r="H330" i="6"/>
  <c r="I330" i="6"/>
  <c r="Y330" i="6"/>
  <c r="C331" i="6"/>
  <c r="E331" i="6"/>
  <c r="G331" i="6"/>
  <c r="H331" i="6"/>
  <c r="I331" i="6"/>
  <c r="Y331" i="6"/>
  <c r="C332" i="6"/>
  <c r="E332" i="6"/>
  <c r="G332" i="6"/>
  <c r="H332" i="6"/>
  <c r="I332" i="6"/>
  <c r="Y332" i="6"/>
  <c r="C333" i="6"/>
  <c r="E333" i="6"/>
  <c r="G333" i="6"/>
  <c r="H333" i="6"/>
  <c r="I333" i="6"/>
  <c r="Y333" i="6"/>
  <c r="C334" i="6"/>
  <c r="E334" i="6"/>
  <c r="G334" i="6"/>
  <c r="H334" i="6"/>
  <c r="I334" i="6"/>
  <c r="Y334" i="6"/>
  <c r="C335" i="6"/>
  <c r="E335" i="6"/>
  <c r="G335" i="6"/>
  <c r="H335" i="6"/>
  <c r="I335" i="6"/>
  <c r="Y335" i="6"/>
  <c r="C336" i="6"/>
  <c r="E336" i="6"/>
  <c r="G336" i="6"/>
  <c r="H336" i="6"/>
  <c r="I336" i="6"/>
  <c r="Y336" i="6"/>
  <c r="C337" i="6"/>
  <c r="E337" i="6"/>
  <c r="G337" i="6"/>
  <c r="H337" i="6"/>
  <c r="I337" i="6"/>
  <c r="Y337" i="6"/>
  <c r="C338" i="6"/>
  <c r="E338" i="6"/>
  <c r="G338" i="6"/>
  <c r="H338" i="6"/>
  <c r="I338" i="6"/>
  <c r="Y338" i="6"/>
  <c r="C339" i="6"/>
  <c r="E339" i="6"/>
  <c r="G339" i="6"/>
  <c r="H339" i="6"/>
  <c r="I339" i="6"/>
  <c r="Y339" i="6"/>
  <c r="C340" i="6"/>
  <c r="E340" i="6"/>
  <c r="G340" i="6"/>
  <c r="H340" i="6"/>
  <c r="I340" i="6"/>
  <c r="Y340" i="6"/>
  <c r="C341" i="6"/>
  <c r="E341" i="6"/>
  <c r="G341" i="6"/>
  <c r="H341" i="6"/>
  <c r="I341" i="6"/>
  <c r="Y341" i="6"/>
  <c r="C342" i="6"/>
  <c r="E342" i="6"/>
  <c r="G342" i="6"/>
  <c r="H342" i="6"/>
  <c r="I342" i="6"/>
  <c r="Y342" i="6"/>
  <c r="C343" i="6"/>
  <c r="E343" i="6"/>
  <c r="G343" i="6"/>
  <c r="H343" i="6"/>
  <c r="I343" i="6"/>
  <c r="Y343" i="6"/>
  <c r="C344" i="6"/>
  <c r="E344" i="6"/>
  <c r="G344" i="6"/>
  <c r="H344" i="6"/>
  <c r="I344" i="6"/>
  <c r="Y344" i="6"/>
  <c r="C345" i="6"/>
  <c r="E345" i="6"/>
  <c r="G345" i="6"/>
  <c r="H345" i="6"/>
  <c r="I345" i="6"/>
  <c r="Y345" i="6"/>
  <c r="C346" i="6"/>
  <c r="C12" i="3" s="1"/>
  <c r="E346" i="6"/>
  <c r="G346" i="6"/>
  <c r="H346" i="6"/>
  <c r="I346" i="6"/>
  <c r="Y346" i="6"/>
  <c r="C347" i="6"/>
  <c r="E347" i="6"/>
  <c r="G347" i="6"/>
  <c r="H347" i="6"/>
  <c r="I347" i="6"/>
  <c r="Y347" i="6"/>
  <c r="C348" i="6"/>
  <c r="E348" i="6"/>
  <c r="G348" i="6"/>
  <c r="H348" i="6"/>
  <c r="I348" i="6"/>
  <c r="Y348" i="6"/>
  <c r="C349" i="6"/>
  <c r="E349" i="6"/>
  <c r="G349" i="6"/>
  <c r="H349" i="6"/>
  <c r="I349" i="6"/>
  <c r="Y349" i="6"/>
  <c r="C350" i="6"/>
  <c r="E350" i="6"/>
  <c r="G350" i="6"/>
  <c r="H350" i="6"/>
  <c r="I350" i="6"/>
  <c r="Y350" i="6"/>
  <c r="C351" i="6"/>
  <c r="E351" i="6"/>
  <c r="G351" i="6"/>
  <c r="H351" i="6"/>
  <c r="I351" i="6"/>
  <c r="Y351" i="6"/>
  <c r="C352" i="6"/>
  <c r="E352" i="6"/>
  <c r="G352" i="6"/>
  <c r="H352" i="6"/>
  <c r="I352" i="6"/>
  <c r="Y352" i="6"/>
  <c r="C353" i="6"/>
  <c r="E353" i="6"/>
  <c r="G353" i="6"/>
  <c r="H353" i="6"/>
  <c r="I353" i="6"/>
  <c r="Y353" i="6"/>
  <c r="C354" i="6"/>
  <c r="E354" i="6"/>
  <c r="G354" i="6"/>
  <c r="H354" i="6"/>
  <c r="I354" i="6"/>
  <c r="Y354" i="6"/>
  <c r="C355" i="6"/>
  <c r="E355" i="6"/>
  <c r="G355" i="6"/>
  <c r="H355" i="6"/>
  <c r="I355" i="6"/>
  <c r="Y355" i="6"/>
  <c r="C356" i="6"/>
  <c r="E356" i="6"/>
  <c r="C13" i="7" s="1"/>
  <c r="G356" i="6"/>
  <c r="H356" i="6"/>
  <c r="I356" i="6"/>
  <c r="Y356" i="6"/>
  <c r="C357" i="6"/>
  <c r="E357" i="6"/>
  <c r="G357" i="6"/>
  <c r="H357" i="6"/>
  <c r="I357" i="6"/>
  <c r="Y357" i="6"/>
  <c r="C358" i="6"/>
  <c r="E358" i="6"/>
  <c r="G358" i="6"/>
  <c r="H358" i="6"/>
  <c r="I358" i="6"/>
  <c r="Y358" i="6"/>
  <c r="C359" i="6"/>
  <c r="E359" i="6"/>
  <c r="G359" i="6"/>
  <c r="H359" i="6"/>
  <c r="I359" i="6"/>
  <c r="Y359" i="6"/>
  <c r="C360" i="6"/>
  <c r="E360" i="6"/>
  <c r="G360" i="6"/>
  <c r="H360" i="6"/>
  <c r="I360" i="6"/>
  <c r="Y360" i="6"/>
  <c r="C361" i="6"/>
  <c r="E361" i="6"/>
  <c r="G361" i="6"/>
  <c r="H361" i="6"/>
  <c r="I361" i="6"/>
  <c r="Y361" i="6"/>
  <c r="C362" i="6"/>
  <c r="E362" i="6"/>
  <c r="G362" i="6"/>
  <c r="H362" i="6"/>
  <c r="I362" i="6"/>
  <c r="Y362" i="6"/>
  <c r="C363" i="6"/>
  <c r="E363" i="6"/>
  <c r="G363" i="6"/>
  <c r="H363" i="6"/>
  <c r="I363" i="6"/>
  <c r="Y363" i="6"/>
  <c r="C364" i="6"/>
  <c r="E364" i="6"/>
  <c r="G364" i="6"/>
  <c r="H364" i="6"/>
  <c r="I364" i="6"/>
  <c r="Y364" i="6"/>
  <c r="C365" i="6"/>
  <c r="E365" i="6"/>
  <c r="G365" i="6"/>
  <c r="H365" i="6"/>
  <c r="I365" i="6"/>
  <c r="Y365" i="6"/>
  <c r="C366" i="6"/>
  <c r="E366" i="6"/>
  <c r="G366" i="6"/>
  <c r="H366" i="6"/>
  <c r="I366" i="6"/>
  <c r="Y366" i="6"/>
  <c r="C367" i="6"/>
  <c r="E367" i="6"/>
  <c r="G367" i="6"/>
  <c r="H367" i="6"/>
  <c r="I367" i="6"/>
  <c r="Y367" i="6"/>
  <c r="C368" i="6"/>
  <c r="E368" i="6"/>
  <c r="G368" i="6"/>
  <c r="H368" i="6"/>
  <c r="I368" i="6"/>
  <c r="Y368" i="6"/>
  <c r="C369" i="6"/>
  <c r="E369" i="6"/>
  <c r="G369" i="6"/>
  <c r="H369" i="6"/>
  <c r="I369" i="6"/>
  <c r="Y369" i="6"/>
  <c r="C370" i="6"/>
  <c r="E370" i="6"/>
  <c r="G370" i="6"/>
  <c r="H370" i="6"/>
  <c r="I370" i="6"/>
  <c r="Y370" i="6"/>
  <c r="C371" i="6"/>
  <c r="E371" i="6"/>
  <c r="G371" i="6"/>
  <c r="H371" i="6"/>
  <c r="I371" i="6"/>
  <c r="Y371" i="6"/>
  <c r="C372" i="6"/>
  <c r="E372" i="6"/>
  <c r="G372" i="6"/>
  <c r="H372" i="6"/>
  <c r="I372" i="6"/>
  <c r="Y372" i="6"/>
  <c r="C373" i="6"/>
  <c r="E373" i="6"/>
  <c r="G373" i="6"/>
  <c r="H373" i="6"/>
  <c r="I373" i="6"/>
  <c r="Y373" i="6"/>
  <c r="C374" i="6"/>
  <c r="E374" i="6"/>
  <c r="G374" i="6"/>
  <c r="H374" i="6"/>
  <c r="I374" i="6"/>
  <c r="Y374" i="6"/>
  <c r="C375" i="6"/>
  <c r="E375" i="6"/>
  <c r="G375" i="6"/>
  <c r="H375" i="6"/>
  <c r="I375" i="6"/>
  <c r="Y375" i="6"/>
  <c r="C376" i="6"/>
  <c r="E376" i="6"/>
  <c r="G376" i="6"/>
  <c r="H376" i="6"/>
  <c r="I376" i="6"/>
  <c r="Y376" i="6"/>
  <c r="C377" i="6"/>
  <c r="E377" i="6"/>
  <c r="G377" i="6"/>
  <c r="H377" i="6"/>
  <c r="I377" i="6"/>
  <c r="Y377" i="6"/>
  <c r="C378" i="6"/>
  <c r="E378" i="6"/>
  <c r="G378" i="6"/>
  <c r="H378" i="6"/>
  <c r="I378" i="6"/>
  <c r="Y378" i="6"/>
  <c r="C379" i="6"/>
  <c r="E379" i="6"/>
  <c r="G379" i="6"/>
  <c r="H379" i="6"/>
  <c r="I379" i="6"/>
  <c r="Y379" i="6"/>
  <c r="C380" i="6"/>
  <c r="E380" i="6"/>
  <c r="G380" i="6"/>
  <c r="H380" i="6"/>
  <c r="I380" i="6"/>
  <c r="Y380" i="6"/>
  <c r="C381" i="6"/>
  <c r="E381" i="6"/>
  <c r="G381" i="6"/>
  <c r="H381" i="6"/>
  <c r="I381" i="6"/>
  <c r="Y381" i="6"/>
  <c r="C382" i="6"/>
  <c r="E382" i="6"/>
  <c r="C14" i="7" s="1"/>
  <c r="G382" i="6"/>
  <c r="H382" i="6"/>
  <c r="I382" i="6"/>
  <c r="Y382" i="6"/>
  <c r="C383" i="6"/>
  <c r="E383" i="6"/>
  <c r="G383" i="6"/>
  <c r="H383" i="6"/>
  <c r="I383" i="6"/>
  <c r="Y383" i="6"/>
  <c r="C384" i="6"/>
  <c r="E384" i="6"/>
  <c r="G384" i="6"/>
  <c r="H384" i="6"/>
  <c r="I384" i="6"/>
  <c r="C385" i="6"/>
  <c r="E385" i="6"/>
  <c r="G385" i="6"/>
  <c r="H385" i="6"/>
  <c r="I385" i="6"/>
  <c r="C386" i="6"/>
  <c r="E386" i="6"/>
  <c r="G386" i="6"/>
  <c r="H386" i="6"/>
  <c r="I386" i="6"/>
  <c r="C387" i="6"/>
  <c r="E387" i="6"/>
  <c r="G387" i="6"/>
  <c r="H387" i="6"/>
  <c r="I387" i="6"/>
  <c r="C388" i="6"/>
  <c r="E388" i="6"/>
  <c r="G388" i="6"/>
  <c r="H388" i="6"/>
  <c r="I388" i="6"/>
  <c r="C389" i="6"/>
  <c r="E389" i="6"/>
  <c r="G389" i="6"/>
  <c r="H389" i="6"/>
  <c r="I389" i="6"/>
  <c r="C390" i="6"/>
  <c r="E390" i="6"/>
  <c r="G390" i="6"/>
  <c r="H390" i="6"/>
  <c r="I390" i="6"/>
  <c r="C391" i="6"/>
  <c r="E391" i="6"/>
  <c r="G391" i="6"/>
  <c r="H391" i="6"/>
  <c r="I391" i="6"/>
  <c r="C392" i="6"/>
  <c r="E392" i="6"/>
  <c r="G392" i="6"/>
  <c r="H392" i="6"/>
  <c r="I392" i="6"/>
  <c r="C393" i="6"/>
  <c r="E393" i="6"/>
  <c r="G393" i="6"/>
  <c r="H393" i="6"/>
  <c r="I393" i="6"/>
  <c r="C394" i="6"/>
  <c r="E394" i="6"/>
  <c r="G394" i="6"/>
  <c r="H394" i="6"/>
  <c r="I394" i="6"/>
  <c r="C395" i="6"/>
  <c r="E395" i="6"/>
  <c r="G395" i="6"/>
  <c r="H395" i="6"/>
  <c r="I395" i="6"/>
  <c r="C396" i="6"/>
  <c r="C13" i="3" s="1"/>
  <c r="E396" i="6"/>
  <c r="G396" i="6"/>
  <c r="H396" i="6"/>
  <c r="I396" i="6"/>
  <c r="C397" i="6"/>
  <c r="E397" i="6"/>
  <c r="C15" i="7" s="1"/>
  <c r="G397" i="6"/>
  <c r="H397" i="6"/>
  <c r="I397" i="6"/>
  <c r="C398" i="6"/>
  <c r="E398" i="6"/>
  <c r="G398" i="6"/>
  <c r="H398" i="6"/>
  <c r="I398" i="6"/>
  <c r="C399" i="6"/>
  <c r="E399" i="6"/>
  <c r="C16" i="7" s="1"/>
  <c r="G399" i="6"/>
  <c r="H399" i="6"/>
  <c r="I399" i="6"/>
  <c r="C400" i="6"/>
  <c r="E400" i="6"/>
  <c r="G400" i="6"/>
  <c r="H400" i="6"/>
  <c r="I400" i="6"/>
  <c r="C401" i="6"/>
  <c r="E401" i="6"/>
  <c r="G401" i="6"/>
  <c r="H401" i="6"/>
  <c r="I401" i="6"/>
  <c r="C402" i="6"/>
  <c r="E402" i="6"/>
  <c r="G402" i="6"/>
  <c r="H402" i="6"/>
  <c r="I402" i="6"/>
  <c r="C403" i="6"/>
  <c r="E403" i="6"/>
  <c r="G403" i="6"/>
  <c r="H403" i="6"/>
  <c r="I403" i="6"/>
  <c r="C404" i="6"/>
  <c r="E404" i="6"/>
  <c r="G404" i="6"/>
  <c r="H404" i="6"/>
  <c r="I404" i="6"/>
  <c r="C405" i="6"/>
  <c r="E405" i="6"/>
  <c r="G405" i="6"/>
  <c r="H405" i="6"/>
  <c r="I405" i="6"/>
  <c r="C406" i="6"/>
  <c r="E406" i="6"/>
  <c r="G406" i="6"/>
  <c r="H406" i="6"/>
  <c r="I406" i="6"/>
  <c r="C407" i="6"/>
  <c r="E407" i="6"/>
  <c r="G407" i="6"/>
  <c r="H407" i="6"/>
  <c r="I407" i="6"/>
  <c r="C408" i="6"/>
  <c r="E408" i="6"/>
  <c r="G408" i="6"/>
  <c r="H408" i="6"/>
  <c r="I408" i="6"/>
  <c r="C409" i="6"/>
  <c r="E409" i="6"/>
  <c r="G409" i="6"/>
  <c r="H409" i="6"/>
  <c r="I409" i="6"/>
  <c r="C410" i="6"/>
  <c r="E410" i="6"/>
  <c r="G410" i="6"/>
  <c r="H410" i="6"/>
  <c r="I410" i="6"/>
  <c r="C411" i="6"/>
  <c r="E411" i="6"/>
  <c r="G411" i="6"/>
  <c r="H411" i="6"/>
  <c r="I411" i="6"/>
  <c r="C412" i="6"/>
  <c r="E412" i="6"/>
  <c r="G412" i="6"/>
  <c r="H412" i="6"/>
  <c r="I412" i="6"/>
  <c r="C413" i="6"/>
  <c r="E413" i="6"/>
  <c r="G413" i="6"/>
  <c r="H413" i="6"/>
  <c r="I413" i="6"/>
  <c r="E6" i="4"/>
  <c r="E419" i="4" s="1"/>
  <c r="F6" i="4"/>
  <c r="E7" i="4"/>
  <c r="F7" i="4"/>
  <c r="E8" i="4"/>
  <c r="F8" i="4"/>
  <c r="E9" i="4"/>
  <c r="F9" i="4"/>
  <c r="E10" i="4"/>
  <c r="F10" i="4"/>
  <c r="E11" i="4"/>
  <c r="F11" i="4"/>
  <c r="E12" i="4"/>
  <c r="F12" i="4"/>
  <c r="E13" i="4"/>
  <c r="F13" i="4"/>
  <c r="E14" i="4"/>
  <c r="F14" i="4"/>
  <c r="E15" i="4"/>
  <c r="F15" i="4"/>
  <c r="E16" i="4"/>
  <c r="F16" i="4"/>
  <c r="E17" i="4"/>
  <c r="F17" i="4"/>
  <c r="E18" i="4"/>
  <c r="F18" i="4"/>
  <c r="E19" i="4"/>
  <c r="F19" i="4"/>
  <c r="E20" i="4"/>
  <c r="F20" i="4"/>
  <c r="E21" i="4"/>
  <c r="F21" i="4"/>
  <c r="E22" i="4"/>
  <c r="F22" i="4"/>
  <c r="E23" i="4"/>
  <c r="F23" i="4"/>
  <c r="E24" i="4"/>
  <c r="F24" i="4"/>
  <c r="E25" i="4"/>
  <c r="F25" i="4"/>
  <c r="E26" i="4"/>
  <c r="F26" i="4"/>
  <c r="E27" i="4"/>
  <c r="F27" i="4"/>
  <c r="E28" i="4"/>
  <c r="F28" i="4"/>
  <c r="E29" i="4"/>
  <c r="F29" i="4"/>
  <c r="E30" i="4"/>
  <c r="F30" i="4"/>
  <c r="E31" i="4"/>
  <c r="F31" i="4"/>
  <c r="E32" i="4"/>
  <c r="F32" i="4"/>
  <c r="E33" i="4"/>
  <c r="F33" i="4"/>
  <c r="E34" i="4"/>
  <c r="F34" i="4"/>
  <c r="E35" i="4"/>
  <c r="F35" i="4"/>
  <c r="A36" i="4"/>
  <c r="B294" i="6" s="1"/>
  <c r="F294" i="6" s="1"/>
  <c r="E36" i="4"/>
  <c r="F36" i="4"/>
  <c r="E37" i="4"/>
  <c r="F37" i="4"/>
  <c r="E38" i="4"/>
  <c r="F38" i="4"/>
  <c r="E39" i="4"/>
  <c r="F39" i="4"/>
  <c r="E40" i="4"/>
  <c r="F40" i="4"/>
  <c r="E41" i="4"/>
  <c r="F41" i="4"/>
  <c r="E42" i="4"/>
  <c r="F42" i="4"/>
  <c r="A43" i="4"/>
  <c r="E43" i="4"/>
  <c r="F43" i="4"/>
  <c r="E44" i="4"/>
  <c r="F44" i="4"/>
  <c r="E45" i="4"/>
  <c r="F45" i="4"/>
  <c r="E46" i="4"/>
  <c r="F46" i="4"/>
  <c r="E47" i="4"/>
  <c r="F47" i="4"/>
  <c r="E48" i="4"/>
  <c r="F48" i="4"/>
  <c r="E49" i="4"/>
  <c r="F49" i="4"/>
  <c r="E50" i="4"/>
  <c r="F50" i="4"/>
  <c r="E51" i="4"/>
  <c r="F51" i="4"/>
  <c r="E52" i="4"/>
  <c r="F52" i="4"/>
  <c r="E53" i="4"/>
  <c r="F53" i="4"/>
  <c r="E54" i="4"/>
  <c r="F54" i="4"/>
  <c r="E55" i="4"/>
  <c r="F55" i="4"/>
  <c r="E56" i="4"/>
  <c r="F56" i="4"/>
  <c r="E57" i="4"/>
  <c r="F57" i="4"/>
  <c r="E58" i="4"/>
  <c r="F58" i="4"/>
  <c r="E59" i="4"/>
  <c r="F59" i="4"/>
  <c r="E60" i="4"/>
  <c r="F60" i="4"/>
  <c r="E61" i="4"/>
  <c r="F61" i="4"/>
  <c r="E62" i="4"/>
  <c r="F62" i="4"/>
  <c r="E63" i="4"/>
  <c r="F63" i="4"/>
  <c r="E64" i="4"/>
  <c r="F64" i="4"/>
  <c r="E65" i="4"/>
  <c r="F65" i="4"/>
  <c r="E66" i="4"/>
  <c r="F66" i="4"/>
  <c r="E67" i="4"/>
  <c r="F67" i="4"/>
  <c r="E68" i="4"/>
  <c r="F68" i="4"/>
  <c r="E69" i="4"/>
  <c r="F69" i="4"/>
  <c r="E70" i="4"/>
  <c r="F70" i="4"/>
  <c r="E71" i="4"/>
  <c r="F71" i="4"/>
  <c r="E72" i="4"/>
  <c r="F72" i="4"/>
  <c r="E73" i="4"/>
  <c r="F73" i="4"/>
  <c r="E74" i="4"/>
  <c r="F74" i="4"/>
  <c r="E75" i="4"/>
  <c r="F75" i="4"/>
  <c r="E76" i="4"/>
  <c r="F76" i="4"/>
  <c r="E77" i="4"/>
  <c r="F77" i="4"/>
  <c r="E78" i="4"/>
  <c r="F78" i="4"/>
  <c r="E79" i="4"/>
  <c r="F79" i="4"/>
  <c r="E80" i="4"/>
  <c r="F80" i="4"/>
  <c r="E81" i="4"/>
  <c r="F81" i="4"/>
  <c r="E82" i="4"/>
  <c r="F82" i="4"/>
  <c r="E83" i="4"/>
  <c r="F83" i="4"/>
  <c r="E84" i="4"/>
  <c r="F84" i="4"/>
  <c r="E85" i="4"/>
  <c r="F85" i="4"/>
  <c r="E86" i="4"/>
  <c r="F86" i="4"/>
  <c r="E87" i="4"/>
  <c r="F87" i="4"/>
  <c r="E88" i="4"/>
  <c r="F88" i="4"/>
  <c r="E89" i="4"/>
  <c r="F89" i="4"/>
  <c r="E90" i="4"/>
  <c r="F90" i="4"/>
  <c r="E91" i="4"/>
  <c r="F91" i="4"/>
  <c r="E92" i="4"/>
  <c r="F92" i="4"/>
  <c r="E93" i="4"/>
  <c r="F93" i="4"/>
  <c r="E94" i="4"/>
  <c r="F94" i="4"/>
  <c r="E95" i="4"/>
  <c r="F95" i="4"/>
  <c r="E96" i="4"/>
  <c r="F96" i="4"/>
  <c r="E97" i="4"/>
  <c r="F97" i="4"/>
  <c r="E98" i="4"/>
  <c r="F98" i="4"/>
  <c r="E99" i="4"/>
  <c r="F99" i="4"/>
  <c r="E100" i="4"/>
  <c r="F100" i="4"/>
  <c r="E101" i="4"/>
  <c r="F101" i="4"/>
  <c r="E102" i="4"/>
  <c r="F102" i="4"/>
  <c r="E103" i="4"/>
  <c r="F103" i="4"/>
  <c r="E104" i="4"/>
  <c r="F104" i="4"/>
  <c r="E105" i="4"/>
  <c r="F105" i="4"/>
  <c r="E106" i="4"/>
  <c r="F106" i="4"/>
  <c r="E107" i="4"/>
  <c r="F107" i="4"/>
  <c r="E108" i="4"/>
  <c r="F108" i="4"/>
  <c r="E109" i="4"/>
  <c r="F109" i="4"/>
  <c r="E110" i="4"/>
  <c r="F110" i="4"/>
  <c r="E111" i="4"/>
  <c r="F111" i="4"/>
  <c r="E112" i="4"/>
  <c r="F112" i="4"/>
  <c r="E113" i="4"/>
  <c r="F113" i="4"/>
  <c r="E114" i="4"/>
  <c r="F114" i="4"/>
  <c r="E115" i="4"/>
  <c r="F115" i="4"/>
  <c r="E116" i="4"/>
  <c r="F116" i="4"/>
  <c r="E117" i="4"/>
  <c r="F117" i="4"/>
  <c r="E118" i="4"/>
  <c r="F118" i="4"/>
  <c r="E119" i="4"/>
  <c r="F119" i="4"/>
  <c r="E120" i="4"/>
  <c r="F120" i="4"/>
  <c r="E121" i="4"/>
  <c r="F121" i="4"/>
  <c r="E122" i="4"/>
  <c r="F122" i="4"/>
  <c r="E123" i="4"/>
  <c r="F123" i="4"/>
  <c r="E124" i="4"/>
  <c r="F124" i="4"/>
  <c r="E125" i="4"/>
  <c r="F125" i="4"/>
  <c r="E126" i="4"/>
  <c r="F126" i="4"/>
  <c r="E127" i="4"/>
  <c r="F127" i="4"/>
  <c r="E128" i="4"/>
  <c r="F128" i="4"/>
  <c r="E129" i="4"/>
  <c r="F129" i="4"/>
  <c r="E130" i="4"/>
  <c r="F130" i="4"/>
  <c r="E131" i="4"/>
  <c r="F131" i="4"/>
  <c r="E132" i="4"/>
  <c r="F132" i="4"/>
  <c r="E133" i="4"/>
  <c r="F133" i="4"/>
  <c r="E134" i="4"/>
  <c r="F134" i="4"/>
  <c r="E135" i="4"/>
  <c r="F135" i="4"/>
  <c r="E136" i="4"/>
  <c r="F136" i="4"/>
  <c r="E137" i="4"/>
  <c r="F137" i="4"/>
  <c r="E138" i="4"/>
  <c r="F138" i="4"/>
  <c r="E139" i="4"/>
  <c r="F139" i="4"/>
  <c r="E140" i="4"/>
  <c r="F140" i="4"/>
  <c r="E141" i="4"/>
  <c r="F141" i="4"/>
  <c r="E142" i="4"/>
  <c r="F142" i="4"/>
  <c r="E143" i="4"/>
  <c r="F143" i="4"/>
  <c r="E144" i="4"/>
  <c r="F144" i="4"/>
  <c r="E145" i="4"/>
  <c r="F145" i="4"/>
  <c r="E146" i="4"/>
  <c r="F146" i="4"/>
  <c r="E147" i="4"/>
  <c r="F147" i="4"/>
  <c r="E148" i="4"/>
  <c r="F148" i="4"/>
  <c r="E149" i="4"/>
  <c r="F149" i="4"/>
  <c r="E150" i="4"/>
  <c r="F150" i="4"/>
  <c r="E151" i="4"/>
  <c r="F151" i="4"/>
  <c r="E152" i="4"/>
  <c r="F152" i="4"/>
  <c r="E153" i="4"/>
  <c r="F153" i="4"/>
  <c r="E154" i="4"/>
  <c r="F154" i="4"/>
  <c r="E155" i="4"/>
  <c r="F155" i="4"/>
  <c r="E156" i="4"/>
  <c r="F156" i="4"/>
  <c r="E157" i="4"/>
  <c r="F157" i="4"/>
  <c r="E158" i="4"/>
  <c r="F158" i="4"/>
  <c r="E159" i="4"/>
  <c r="F159" i="4"/>
  <c r="E160" i="4"/>
  <c r="F160" i="4"/>
  <c r="E161" i="4"/>
  <c r="F161" i="4"/>
  <c r="E162" i="4"/>
  <c r="F162" i="4"/>
  <c r="E163" i="4"/>
  <c r="F163" i="4"/>
  <c r="E164" i="4"/>
  <c r="F164" i="4"/>
  <c r="E165" i="4"/>
  <c r="F165" i="4"/>
  <c r="E166" i="4"/>
  <c r="F166" i="4"/>
  <c r="E167" i="4"/>
  <c r="F167" i="4"/>
  <c r="E168" i="4"/>
  <c r="F168" i="4"/>
  <c r="E169" i="4"/>
  <c r="F169" i="4"/>
  <c r="E170" i="4"/>
  <c r="F170" i="4"/>
  <c r="E171" i="4"/>
  <c r="F171" i="4"/>
  <c r="E172" i="4"/>
  <c r="F172" i="4"/>
  <c r="E173" i="4"/>
  <c r="F173" i="4"/>
  <c r="E174" i="4"/>
  <c r="F174" i="4"/>
  <c r="E175" i="4"/>
  <c r="F175" i="4"/>
  <c r="E176" i="4"/>
  <c r="F176" i="4"/>
  <c r="E177" i="4"/>
  <c r="F177" i="4"/>
  <c r="E178" i="4"/>
  <c r="F178" i="4"/>
  <c r="E179" i="4"/>
  <c r="F179" i="4"/>
  <c r="E180" i="4"/>
  <c r="F180" i="4"/>
  <c r="E181" i="4"/>
  <c r="F181" i="4"/>
  <c r="E182" i="4"/>
  <c r="F182" i="4"/>
  <c r="E183" i="4"/>
  <c r="F183" i="4"/>
  <c r="E184" i="4"/>
  <c r="F184" i="4"/>
  <c r="E185" i="4"/>
  <c r="F185" i="4"/>
  <c r="E186" i="4"/>
  <c r="F186" i="4"/>
  <c r="A187" i="4"/>
  <c r="E187" i="4"/>
  <c r="F187" i="4"/>
  <c r="E188" i="4"/>
  <c r="F188" i="4"/>
  <c r="E189" i="4"/>
  <c r="F189" i="4"/>
  <c r="E190" i="4"/>
  <c r="F190" i="4"/>
  <c r="E191" i="4"/>
  <c r="F191" i="4"/>
  <c r="E192" i="4"/>
  <c r="F192" i="4"/>
  <c r="E193" i="4"/>
  <c r="F193" i="4"/>
  <c r="E194" i="4"/>
  <c r="F194" i="4"/>
  <c r="E195" i="4"/>
  <c r="F195" i="4"/>
  <c r="E196" i="4"/>
  <c r="F196" i="4"/>
  <c r="E197" i="4"/>
  <c r="F197" i="4"/>
  <c r="E198" i="4"/>
  <c r="F198" i="4"/>
  <c r="A199" i="4"/>
  <c r="B402" i="6" s="1"/>
  <c r="F402" i="6" s="1"/>
  <c r="E199" i="4"/>
  <c r="F199" i="4"/>
  <c r="E200" i="4"/>
  <c r="F200" i="4"/>
  <c r="E201" i="4"/>
  <c r="F201" i="4"/>
  <c r="E202" i="4"/>
  <c r="F202" i="4"/>
  <c r="E203" i="4"/>
  <c r="F203" i="4"/>
  <c r="E204" i="4"/>
  <c r="F204" i="4"/>
  <c r="E205" i="4"/>
  <c r="F205" i="4"/>
  <c r="E206" i="4"/>
  <c r="F206" i="4"/>
  <c r="E207" i="4"/>
  <c r="F207" i="4"/>
  <c r="E208" i="4"/>
  <c r="F208" i="4"/>
  <c r="E209" i="4"/>
  <c r="F209" i="4"/>
  <c r="E210" i="4"/>
  <c r="F210" i="4"/>
  <c r="E211" i="4"/>
  <c r="F211" i="4"/>
  <c r="E212" i="4"/>
  <c r="F212" i="4"/>
  <c r="E213" i="4"/>
  <c r="F213" i="4"/>
  <c r="E214" i="4"/>
  <c r="F214" i="4"/>
  <c r="E215" i="4"/>
  <c r="F215" i="4"/>
  <c r="E216" i="4"/>
  <c r="F216" i="4"/>
  <c r="E217" i="4"/>
  <c r="F217" i="4"/>
  <c r="E218" i="4"/>
  <c r="F218" i="4"/>
  <c r="E219" i="4"/>
  <c r="F219" i="4"/>
  <c r="E220" i="4"/>
  <c r="F220" i="4"/>
  <c r="E221" i="4"/>
  <c r="F221" i="4"/>
  <c r="E222" i="4"/>
  <c r="F222" i="4"/>
  <c r="E223" i="4"/>
  <c r="F223" i="4"/>
  <c r="E224" i="4"/>
  <c r="F224" i="4"/>
  <c r="E225" i="4"/>
  <c r="F225" i="4"/>
  <c r="E226" i="4"/>
  <c r="F226" i="4"/>
  <c r="E227" i="4"/>
  <c r="F227" i="4"/>
  <c r="E228" i="4"/>
  <c r="F228" i="4"/>
  <c r="E229" i="4"/>
  <c r="F229" i="4"/>
  <c r="E230" i="4"/>
  <c r="F230" i="4"/>
  <c r="E231" i="4"/>
  <c r="F231" i="4"/>
  <c r="E232" i="4"/>
  <c r="F232" i="4"/>
  <c r="A233" i="4"/>
  <c r="E233" i="4"/>
  <c r="F233" i="4"/>
  <c r="E234" i="4"/>
  <c r="F234" i="4"/>
  <c r="E235" i="4"/>
  <c r="F235" i="4"/>
  <c r="E236" i="4"/>
  <c r="F236" i="4"/>
  <c r="E237" i="4"/>
  <c r="F237" i="4"/>
  <c r="A238" i="4"/>
  <c r="E238" i="4"/>
  <c r="F238" i="4"/>
  <c r="E239" i="4"/>
  <c r="F239" i="4"/>
  <c r="E240" i="4"/>
  <c r="F240" i="4"/>
  <c r="E241" i="4"/>
  <c r="F241" i="4"/>
  <c r="E242" i="4"/>
  <c r="F242" i="4"/>
  <c r="E243" i="4"/>
  <c r="F243" i="4"/>
  <c r="E244" i="4"/>
  <c r="F244" i="4"/>
  <c r="E245" i="4"/>
  <c r="F245" i="4"/>
  <c r="E246" i="4"/>
  <c r="F246" i="4"/>
  <c r="E247" i="4"/>
  <c r="F247" i="4"/>
  <c r="E248" i="4"/>
  <c r="F248" i="4"/>
  <c r="E249" i="4"/>
  <c r="F249" i="4"/>
  <c r="E250" i="4"/>
  <c r="F250" i="4"/>
  <c r="E251" i="4"/>
  <c r="F251" i="4"/>
  <c r="E252" i="4"/>
  <c r="F252" i="4"/>
  <c r="E253" i="4"/>
  <c r="F253" i="4"/>
  <c r="E254" i="4"/>
  <c r="F254" i="4"/>
  <c r="E255" i="4"/>
  <c r="F255" i="4"/>
  <c r="E256" i="4"/>
  <c r="F256" i="4"/>
  <c r="E257" i="4"/>
  <c r="F257" i="4"/>
  <c r="E258" i="4"/>
  <c r="F258" i="4"/>
  <c r="E259" i="4"/>
  <c r="F259" i="4"/>
  <c r="E260" i="4"/>
  <c r="F260" i="4"/>
  <c r="E261" i="4"/>
  <c r="F261" i="4"/>
  <c r="E262" i="4"/>
  <c r="F262" i="4"/>
  <c r="E263" i="4"/>
  <c r="F263" i="4"/>
  <c r="E264" i="4"/>
  <c r="F264" i="4"/>
  <c r="E265" i="4"/>
  <c r="F265" i="4"/>
  <c r="E266" i="4"/>
  <c r="F266" i="4"/>
  <c r="E267" i="4"/>
  <c r="F267" i="4"/>
  <c r="E268" i="4"/>
  <c r="F268" i="4"/>
  <c r="E269" i="4"/>
  <c r="F269" i="4"/>
  <c r="E270" i="4"/>
  <c r="F270" i="4"/>
  <c r="E271" i="4"/>
  <c r="F271" i="4"/>
  <c r="E272" i="4"/>
  <c r="F272" i="4"/>
  <c r="E273" i="4"/>
  <c r="F273" i="4"/>
  <c r="E274" i="4"/>
  <c r="F274" i="4"/>
  <c r="E275" i="4"/>
  <c r="F275" i="4"/>
  <c r="E276" i="4"/>
  <c r="F276" i="4"/>
  <c r="E277" i="4"/>
  <c r="F277" i="4"/>
  <c r="E278" i="4"/>
  <c r="F278" i="4"/>
  <c r="E279" i="4"/>
  <c r="F279" i="4"/>
  <c r="E280" i="4"/>
  <c r="F280" i="4"/>
  <c r="E281" i="4"/>
  <c r="F281" i="4"/>
  <c r="E282" i="4"/>
  <c r="F282" i="4"/>
  <c r="E283" i="4"/>
  <c r="F283" i="4"/>
  <c r="E284" i="4"/>
  <c r="F284" i="4"/>
  <c r="E285" i="4"/>
  <c r="F285" i="4"/>
  <c r="E286" i="4"/>
  <c r="F286" i="4"/>
  <c r="E287" i="4"/>
  <c r="F287" i="4"/>
  <c r="E288" i="4"/>
  <c r="F288" i="4"/>
  <c r="E289" i="4"/>
  <c r="F289" i="4"/>
  <c r="E290" i="4"/>
  <c r="F290" i="4"/>
  <c r="E291" i="4"/>
  <c r="F291" i="4"/>
  <c r="E292" i="4"/>
  <c r="F292" i="4"/>
  <c r="E293" i="4"/>
  <c r="F293" i="4"/>
  <c r="E294" i="4"/>
  <c r="F294" i="4"/>
  <c r="E295" i="4"/>
  <c r="F295" i="4"/>
  <c r="E296" i="4"/>
  <c r="F296" i="4"/>
  <c r="E297" i="4"/>
  <c r="F297" i="4"/>
  <c r="E298" i="4"/>
  <c r="F298" i="4"/>
  <c r="E299" i="4"/>
  <c r="F299" i="4"/>
  <c r="E300" i="4"/>
  <c r="F300" i="4"/>
  <c r="E301" i="4"/>
  <c r="F301" i="4"/>
  <c r="E302" i="4"/>
  <c r="F302" i="4"/>
  <c r="E303" i="4"/>
  <c r="F303" i="4"/>
  <c r="E304" i="4"/>
  <c r="F304" i="4"/>
  <c r="E305" i="4"/>
  <c r="F305" i="4"/>
  <c r="E306" i="4"/>
  <c r="F306" i="4"/>
  <c r="E307" i="4"/>
  <c r="F307" i="4"/>
  <c r="E308" i="4"/>
  <c r="F308" i="4"/>
  <c r="E309" i="4"/>
  <c r="F309" i="4"/>
  <c r="E310" i="4"/>
  <c r="F310" i="4"/>
  <c r="E311" i="4"/>
  <c r="F311" i="4"/>
  <c r="E312" i="4"/>
  <c r="F312" i="4"/>
  <c r="E313" i="4"/>
  <c r="F313" i="4"/>
  <c r="E314" i="4"/>
  <c r="F314" i="4"/>
  <c r="E315" i="4"/>
  <c r="F315" i="4"/>
  <c r="E316" i="4"/>
  <c r="F316" i="4"/>
  <c r="E317" i="4"/>
  <c r="F317" i="4"/>
  <c r="E318" i="4"/>
  <c r="F318" i="4"/>
  <c r="E319" i="4"/>
  <c r="F319" i="4"/>
  <c r="E320" i="4"/>
  <c r="F320" i="4"/>
  <c r="E321" i="4"/>
  <c r="F321" i="4"/>
  <c r="E322" i="4"/>
  <c r="F322" i="4"/>
  <c r="E323" i="4"/>
  <c r="F323" i="4"/>
  <c r="E324" i="4"/>
  <c r="F324" i="4"/>
  <c r="E325" i="4"/>
  <c r="F325" i="4"/>
  <c r="E326" i="4"/>
  <c r="F326" i="4"/>
  <c r="E327" i="4"/>
  <c r="F327" i="4"/>
  <c r="E328" i="4"/>
  <c r="F328" i="4"/>
  <c r="E329" i="4"/>
  <c r="F329" i="4"/>
  <c r="E330" i="4"/>
  <c r="F330" i="4"/>
  <c r="E331" i="4"/>
  <c r="F331" i="4"/>
  <c r="E332" i="4"/>
  <c r="F332" i="4"/>
  <c r="E333" i="4"/>
  <c r="F333" i="4"/>
  <c r="E334" i="4"/>
  <c r="F334" i="4"/>
  <c r="E335" i="4"/>
  <c r="F335" i="4"/>
  <c r="E336" i="4"/>
  <c r="F336" i="4"/>
  <c r="E337" i="4"/>
  <c r="F337" i="4"/>
  <c r="E338" i="4"/>
  <c r="F338" i="4"/>
  <c r="E339" i="4"/>
  <c r="F339" i="4"/>
  <c r="E340" i="4"/>
  <c r="F340" i="4"/>
  <c r="E341" i="4"/>
  <c r="F341" i="4"/>
  <c r="E342" i="4"/>
  <c r="F342" i="4"/>
  <c r="E343" i="4"/>
  <c r="F343" i="4"/>
  <c r="E344" i="4"/>
  <c r="F344" i="4"/>
  <c r="E345" i="4"/>
  <c r="F345" i="4"/>
  <c r="E346" i="4"/>
  <c r="F346" i="4"/>
  <c r="E347" i="4"/>
  <c r="F347" i="4"/>
  <c r="E348" i="4"/>
  <c r="F348" i="4"/>
  <c r="E349" i="4"/>
  <c r="F349" i="4"/>
  <c r="E350" i="4"/>
  <c r="F350" i="4"/>
  <c r="E351" i="4"/>
  <c r="F351" i="4"/>
  <c r="E352" i="4"/>
  <c r="F352" i="4"/>
  <c r="E353" i="4"/>
  <c r="F353" i="4"/>
  <c r="E354" i="4"/>
  <c r="F354" i="4"/>
  <c r="E355" i="4"/>
  <c r="F355" i="4"/>
  <c r="E356" i="4"/>
  <c r="F356" i="4"/>
  <c r="E357" i="4"/>
  <c r="F357" i="4"/>
  <c r="E358" i="4"/>
  <c r="F358" i="4"/>
  <c r="E359" i="4"/>
  <c r="F359" i="4"/>
  <c r="E360" i="4"/>
  <c r="F360" i="4"/>
  <c r="E361" i="4"/>
  <c r="F361" i="4"/>
  <c r="E362" i="4"/>
  <c r="F362" i="4"/>
  <c r="E363" i="4"/>
  <c r="F363" i="4"/>
  <c r="E364" i="4"/>
  <c r="F364" i="4"/>
  <c r="E365" i="4"/>
  <c r="F365" i="4"/>
  <c r="E366" i="4"/>
  <c r="F366" i="4"/>
  <c r="E367" i="4"/>
  <c r="F367" i="4"/>
  <c r="E368" i="4"/>
  <c r="F368" i="4"/>
  <c r="E369" i="4"/>
  <c r="F369" i="4"/>
  <c r="E370" i="4"/>
  <c r="F370" i="4"/>
  <c r="E371" i="4"/>
  <c r="F371" i="4"/>
  <c r="E372" i="4"/>
  <c r="F372" i="4"/>
  <c r="E373" i="4"/>
  <c r="F373" i="4"/>
  <c r="E374" i="4"/>
  <c r="F374" i="4"/>
  <c r="E375" i="4"/>
  <c r="F375" i="4"/>
  <c r="E376" i="4"/>
  <c r="F376" i="4"/>
  <c r="E377" i="4"/>
  <c r="F377" i="4"/>
  <c r="E378" i="4"/>
  <c r="F378" i="4"/>
  <c r="E379" i="4"/>
  <c r="F379" i="4"/>
  <c r="E380" i="4"/>
  <c r="F380" i="4"/>
  <c r="E381" i="4"/>
  <c r="F381" i="4"/>
  <c r="E382" i="4"/>
  <c r="F382" i="4"/>
  <c r="E383" i="4"/>
  <c r="F383" i="4"/>
  <c r="E384" i="4"/>
  <c r="F384" i="4"/>
  <c r="A385" i="4"/>
  <c r="E385" i="4"/>
  <c r="F385" i="4"/>
  <c r="E386" i="4"/>
  <c r="F386" i="4"/>
  <c r="E387" i="4"/>
  <c r="F387" i="4"/>
  <c r="E388" i="4"/>
  <c r="F388" i="4"/>
  <c r="E389" i="4"/>
  <c r="F389" i="4"/>
  <c r="E390" i="4"/>
  <c r="F390" i="4"/>
  <c r="E391" i="4"/>
  <c r="F391" i="4"/>
  <c r="E392" i="4"/>
  <c r="F392" i="4"/>
  <c r="E393" i="4"/>
  <c r="F393" i="4"/>
  <c r="E394" i="4"/>
  <c r="F394" i="4"/>
  <c r="E395" i="4"/>
  <c r="F395" i="4"/>
  <c r="E396" i="4"/>
  <c r="F396" i="4"/>
  <c r="E397" i="4"/>
  <c r="F397" i="4"/>
  <c r="E398" i="4"/>
  <c r="F398" i="4"/>
  <c r="E399" i="4"/>
  <c r="F399" i="4"/>
  <c r="E400" i="4"/>
  <c r="F400" i="4"/>
  <c r="E401" i="4"/>
  <c r="F401" i="4"/>
  <c r="E402" i="4"/>
  <c r="F402" i="4"/>
  <c r="E403" i="4"/>
  <c r="F403" i="4"/>
  <c r="E404" i="4"/>
  <c r="F404" i="4"/>
  <c r="E405" i="4"/>
  <c r="F405" i="4"/>
  <c r="E406" i="4"/>
  <c r="F406" i="4"/>
  <c r="E407" i="4"/>
  <c r="F407" i="4"/>
  <c r="E408" i="4"/>
  <c r="F408" i="4"/>
  <c r="E409" i="4"/>
  <c r="F409" i="4"/>
  <c r="E410" i="4"/>
  <c r="F410" i="4"/>
  <c r="E411" i="4"/>
  <c r="F411" i="4"/>
  <c r="E412" i="4"/>
  <c r="F412" i="4"/>
  <c r="E413" i="4"/>
  <c r="F413" i="4"/>
  <c r="E414" i="4"/>
  <c r="F414" i="4"/>
  <c r="E415" i="4"/>
  <c r="F415" i="4"/>
  <c r="E416" i="4"/>
  <c r="F416" i="4"/>
  <c r="E417" i="4"/>
  <c r="F417" i="4"/>
  <c r="E418" i="4"/>
  <c r="F418" i="4"/>
  <c r="C419" i="4"/>
  <c r="F419" i="4" s="1"/>
  <c r="D419" i="4"/>
  <c r="A2" i="3"/>
  <c r="C2" i="3"/>
  <c r="D2" i="3"/>
  <c r="A3" i="3"/>
  <c r="C3" i="3"/>
  <c r="D3" i="3"/>
  <c r="A4" i="3"/>
  <c r="C4" i="3"/>
  <c r="C16" i="3" s="1"/>
  <c r="D4" i="3"/>
  <c r="A5" i="3"/>
  <c r="C5" i="3"/>
  <c r="D5" i="3"/>
  <c r="A6" i="3"/>
  <c r="C6" i="3"/>
  <c r="D6" i="3"/>
  <c r="A7" i="3"/>
  <c r="C7" i="3"/>
  <c r="D7" i="3"/>
  <c r="A8" i="3"/>
  <c r="C8" i="3"/>
  <c r="D8" i="3"/>
  <c r="A9" i="3"/>
  <c r="C9" i="3"/>
  <c r="D9" i="3"/>
  <c r="A10" i="3"/>
  <c r="D10" i="3"/>
  <c r="A11" i="3"/>
  <c r="C11" i="3"/>
  <c r="A12" i="3"/>
  <c r="D12" i="3"/>
  <c r="A13" i="3"/>
  <c r="D13" i="3"/>
  <c r="D16" i="3"/>
  <c r="C15" i="3" l="1"/>
  <c r="C17" i="3" s="1"/>
  <c r="E414" i="6"/>
  <c r="D15" i="3"/>
  <c r="D17" i="3" s="1"/>
  <c r="D402" i="6"/>
  <c r="J410" i="6"/>
  <c r="B410" i="6"/>
  <c r="F410" i="6" s="1"/>
  <c r="J409" i="6"/>
  <c r="B409" i="6"/>
  <c r="F409" i="6" s="1"/>
  <c r="J397" i="6"/>
  <c r="B397" i="6"/>
  <c r="J393" i="6"/>
  <c r="B393" i="6"/>
  <c r="F393" i="6" s="1"/>
  <c r="J385" i="6"/>
  <c r="B385" i="6"/>
  <c r="F385" i="6" s="1"/>
  <c r="J411" i="6"/>
  <c r="B411" i="6"/>
  <c r="J407" i="6"/>
  <c r="B407" i="6"/>
  <c r="J403" i="6"/>
  <c r="B403" i="6"/>
  <c r="J399" i="6"/>
  <c r="B399" i="6"/>
  <c r="J395" i="6"/>
  <c r="B395" i="6"/>
  <c r="J391" i="6"/>
  <c r="B391" i="6"/>
  <c r="J387" i="6"/>
  <c r="B387" i="6"/>
  <c r="D294" i="6"/>
  <c r="J390" i="6"/>
  <c r="B390" i="6"/>
  <c r="F390" i="6" s="1"/>
  <c r="J386" i="6"/>
  <c r="B386" i="6"/>
  <c r="F386" i="6" s="1"/>
  <c r="J383" i="6"/>
  <c r="B383" i="6"/>
  <c r="F383" i="6" s="1"/>
  <c r="J381" i="6"/>
  <c r="B381" i="6"/>
  <c r="F381" i="6" s="1"/>
  <c r="J379" i="6"/>
  <c r="B379" i="6"/>
  <c r="F379" i="6" s="1"/>
  <c r="J377" i="6"/>
  <c r="B377" i="6"/>
  <c r="F377" i="6" s="1"/>
  <c r="J375" i="6"/>
  <c r="B375" i="6"/>
  <c r="F375" i="6" s="1"/>
  <c r="J373" i="6"/>
  <c r="B373" i="6"/>
  <c r="F373" i="6" s="1"/>
  <c r="J371" i="6"/>
  <c r="B371" i="6"/>
  <c r="F371" i="6" s="1"/>
  <c r="J369" i="6"/>
  <c r="B369" i="6"/>
  <c r="F369" i="6" s="1"/>
  <c r="J367" i="6"/>
  <c r="B367" i="6"/>
  <c r="F367" i="6" s="1"/>
  <c r="J365" i="6"/>
  <c r="B365" i="6"/>
  <c r="F365" i="6" s="1"/>
  <c r="J363" i="6"/>
  <c r="B363" i="6"/>
  <c r="F363" i="6" s="1"/>
  <c r="J361" i="6"/>
  <c r="B361" i="6"/>
  <c r="F361" i="6" s="1"/>
  <c r="J359" i="6"/>
  <c r="B359" i="6"/>
  <c r="F359" i="6" s="1"/>
  <c r="J357" i="6"/>
  <c r="B357" i="6"/>
  <c r="F357" i="6" s="1"/>
  <c r="J355" i="6"/>
  <c r="B355" i="6"/>
  <c r="J353" i="6"/>
  <c r="B353" i="6"/>
  <c r="J351" i="6"/>
  <c r="B351" i="6"/>
  <c r="J349" i="6"/>
  <c r="B349" i="6"/>
  <c r="J347" i="6"/>
  <c r="B347" i="6"/>
  <c r="J345" i="6"/>
  <c r="B345" i="6"/>
  <c r="J343" i="6"/>
  <c r="B343" i="6"/>
  <c r="J341" i="6"/>
  <c r="B341" i="6"/>
  <c r="J339" i="6"/>
  <c r="B339" i="6"/>
  <c r="J337" i="6"/>
  <c r="B337" i="6"/>
  <c r="J335" i="6"/>
  <c r="B335" i="6"/>
  <c r="J333" i="6"/>
  <c r="B333" i="6"/>
  <c r="J331" i="6"/>
  <c r="B331" i="6"/>
  <c r="B329" i="6"/>
  <c r="F329" i="6" s="1"/>
  <c r="B327" i="6"/>
  <c r="F327" i="6" s="1"/>
  <c r="B325" i="6"/>
  <c r="F325" i="6" s="1"/>
  <c r="B323" i="6"/>
  <c r="F323" i="6" s="1"/>
  <c r="B321" i="6"/>
  <c r="F321" i="6" s="1"/>
  <c r="B319" i="6"/>
  <c r="F319" i="6" s="1"/>
  <c r="B317" i="6"/>
  <c r="F317" i="6" s="1"/>
  <c r="B315" i="6"/>
  <c r="F315" i="6" s="1"/>
  <c r="B313" i="6"/>
  <c r="F313" i="6" s="1"/>
  <c r="B311" i="6"/>
  <c r="F311" i="6" s="1"/>
  <c r="B309" i="6"/>
  <c r="F309" i="6" s="1"/>
  <c r="B307" i="6"/>
  <c r="F307" i="6" s="1"/>
  <c r="B305" i="6"/>
  <c r="F305" i="6" s="1"/>
  <c r="B303" i="6"/>
  <c r="F303" i="6" s="1"/>
  <c r="B301" i="6"/>
  <c r="F301" i="6" s="1"/>
  <c r="B299" i="6"/>
  <c r="F299" i="6" s="1"/>
  <c r="B297" i="6"/>
  <c r="J398" i="6"/>
  <c r="B398" i="6"/>
  <c r="F398" i="6" s="1"/>
  <c r="J394" i="6"/>
  <c r="B394" i="6"/>
  <c r="F394" i="6" s="1"/>
  <c r="B4" i="6"/>
  <c r="J4" i="6"/>
  <c r="B8" i="6"/>
  <c r="J8" i="6"/>
  <c r="B9" i="6"/>
  <c r="J9" i="6"/>
  <c r="B11" i="6"/>
  <c r="J11" i="6"/>
  <c r="B15" i="6"/>
  <c r="J15" i="6"/>
  <c r="B19" i="6"/>
  <c r="J19" i="6"/>
  <c r="B23" i="6"/>
  <c r="F23" i="6" s="1"/>
  <c r="J23" i="6"/>
  <c r="B27" i="6"/>
  <c r="F27" i="6" s="1"/>
  <c r="J27" i="6"/>
  <c r="B31" i="6"/>
  <c r="J31" i="6"/>
  <c r="B34" i="6"/>
  <c r="F34" i="6" s="1"/>
  <c r="J34" i="6"/>
  <c r="B37" i="6"/>
  <c r="F37" i="6" s="1"/>
  <c r="J37" i="6"/>
  <c r="B40" i="6"/>
  <c r="F40" i="6" s="1"/>
  <c r="J40" i="6"/>
  <c r="B42" i="6"/>
  <c r="F42" i="6" s="1"/>
  <c r="J42" i="6"/>
  <c r="B44" i="6"/>
  <c r="F44" i="6" s="1"/>
  <c r="J44" i="6"/>
  <c r="B5" i="6"/>
  <c r="J5" i="6"/>
  <c r="B13" i="6"/>
  <c r="F13" i="6" s="1"/>
  <c r="J13" i="6"/>
  <c r="B17" i="6"/>
  <c r="F17" i="6" s="1"/>
  <c r="J17" i="6"/>
  <c r="B21" i="6"/>
  <c r="F21" i="6" s="1"/>
  <c r="J21" i="6"/>
  <c r="B25" i="6"/>
  <c r="F25" i="6" s="1"/>
  <c r="J25" i="6"/>
  <c r="B29" i="6"/>
  <c r="F29" i="6" s="1"/>
  <c r="J29" i="6"/>
  <c r="B35" i="6"/>
  <c r="F35" i="6" s="1"/>
  <c r="J35" i="6"/>
  <c r="B39" i="6"/>
  <c r="F39" i="6" s="1"/>
  <c r="J39" i="6"/>
  <c r="B41" i="6"/>
  <c r="F41" i="6" s="1"/>
  <c r="J41" i="6"/>
  <c r="B43" i="6"/>
  <c r="F43" i="6" s="1"/>
  <c r="J43" i="6"/>
  <c r="B45" i="6"/>
  <c r="J45" i="6"/>
  <c r="B47" i="6"/>
  <c r="J47" i="6"/>
  <c r="B49" i="6"/>
  <c r="J49" i="6"/>
  <c r="B51" i="6"/>
  <c r="J51" i="6"/>
  <c r="B53" i="6"/>
  <c r="J53" i="6"/>
  <c r="B55" i="6"/>
  <c r="J55" i="6"/>
  <c r="B6" i="6"/>
  <c r="J6" i="6"/>
  <c r="B12" i="6"/>
  <c r="J12" i="6"/>
  <c r="J2" i="3" s="1"/>
  <c r="B16" i="6"/>
  <c r="J16" i="6"/>
  <c r="B20" i="6"/>
  <c r="J20" i="6"/>
  <c r="B24" i="6"/>
  <c r="J24" i="6"/>
  <c r="B28" i="6"/>
  <c r="J28" i="6"/>
  <c r="B32" i="6"/>
  <c r="J32" i="6"/>
  <c r="B38" i="6"/>
  <c r="J38" i="6"/>
  <c r="B57" i="6"/>
  <c r="J57" i="6"/>
  <c r="B59" i="6"/>
  <c r="J59" i="6"/>
  <c r="B61" i="6"/>
  <c r="J61" i="6"/>
  <c r="B63" i="6"/>
  <c r="J63" i="6"/>
  <c r="J4" i="3" s="1"/>
  <c r="B65" i="6"/>
  <c r="J65" i="6"/>
  <c r="B67" i="6"/>
  <c r="J67" i="6"/>
  <c r="B69" i="6"/>
  <c r="J69" i="6"/>
  <c r="B71" i="6"/>
  <c r="J71" i="6"/>
  <c r="B73" i="6"/>
  <c r="J73" i="6"/>
  <c r="B75" i="6"/>
  <c r="J75" i="6"/>
  <c r="B77" i="6"/>
  <c r="J77" i="6"/>
  <c r="B79" i="6"/>
  <c r="J79" i="6"/>
  <c r="B81" i="6"/>
  <c r="J81" i="6"/>
  <c r="B83" i="6"/>
  <c r="J83" i="6"/>
  <c r="B85" i="6"/>
  <c r="J85" i="6"/>
  <c r="B87" i="6"/>
  <c r="J87" i="6"/>
  <c r="B89" i="6"/>
  <c r="J89" i="6"/>
  <c r="B91" i="6"/>
  <c r="J91" i="6"/>
  <c r="B108" i="6"/>
  <c r="F108" i="6" s="1"/>
  <c r="J108" i="6"/>
  <c r="B110" i="6"/>
  <c r="F110" i="6" s="1"/>
  <c r="J110" i="6"/>
  <c r="B112" i="6"/>
  <c r="F112" i="6" s="1"/>
  <c r="J112" i="6"/>
  <c r="B114" i="6"/>
  <c r="F114" i="6" s="1"/>
  <c r="J114" i="6"/>
  <c r="B116" i="6"/>
  <c r="F116" i="6" s="1"/>
  <c r="J116" i="6"/>
  <c r="B118" i="6"/>
  <c r="F118" i="6" s="1"/>
  <c r="J118" i="6"/>
  <c r="B120" i="6"/>
  <c r="F120" i="6" s="1"/>
  <c r="J120" i="6"/>
  <c r="B122" i="6"/>
  <c r="F122" i="6" s="1"/>
  <c r="J122" i="6"/>
  <c r="B124" i="6"/>
  <c r="F124" i="6" s="1"/>
  <c r="J124" i="6"/>
  <c r="B126" i="6"/>
  <c r="F126" i="6" s="1"/>
  <c r="J126" i="6"/>
  <c r="B128" i="6"/>
  <c r="F128" i="6" s="1"/>
  <c r="J128" i="6"/>
  <c r="B130" i="6"/>
  <c r="J130" i="6"/>
  <c r="B132" i="6"/>
  <c r="F132" i="6" s="1"/>
  <c r="J132" i="6"/>
  <c r="B134" i="6"/>
  <c r="F134" i="6" s="1"/>
  <c r="B7" i="6"/>
  <c r="J7" i="6"/>
  <c r="J46" i="6"/>
  <c r="J48" i="6"/>
  <c r="J50" i="6"/>
  <c r="J52" i="6"/>
  <c r="J54" i="6"/>
  <c r="B93" i="6"/>
  <c r="J93" i="6"/>
  <c r="B95" i="6"/>
  <c r="J95" i="6"/>
  <c r="B97" i="6"/>
  <c r="J97" i="6"/>
  <c r="B99" i="6"/>
  <c r="J99" i="6"/>
  <c r="B101" i="6"/>
  <c r="J101" i="6"/>
  <c r="B103" i="6"/>
  <c r="J103" i="6"/>
  <c r="B105" i="6"/>
  <c r="J105" i="6"/>
  <c r="B107" i="6"/>
  <c r="J107" i="6"/>
  <c r="J36" i="6"/>
  <c r="B46" i="6"/>
  <c r="F46" i="6" s="1"/>
  <c r="B54" i="6"/>
  <c r="F54" i="6" s="1"/>
  <c r="J56" i="6"/>
  <c r="J58" i="6"/>
  <c r="J60" i="6"/>
  <c r="J62" i="6"/>
  <c r="J64" i="6"/>
  <c r="J66" i="6"/>
  <c r="J68" i="6"/>
  <c r="J70" i="6"/>
  <c r="J72" i="6"/>
  <c r="J74" i="6"/>
  <c r="J76" i="6"/>
  <c r="J78" i="6"/>
  <c r="J80" i="6"/>
  <c r="J82" i="6"/>
  <c r="J84" i="6"/>
  <c r="J86" i="6"/>
  <c r="J88" i="6"/>
  <c r="J90" i="6"/>
  <c r="B92" i="6"/>
  <c r="F92" i="6" s="1"/>
  <c r="B94" i="6"/>
  <c r="F94" i="6" s="1"/>
  <c r="B96" i="6"/>
  <c r="F96" i="6" s="1"/>
  <c r="B98" i="6"/>
  <c r="F98" i="6" s="1"/>
  <c r="B100" i="6"/>
  <c r="F100" i="6" s="1"/>
  <c r="B102" i="6"/>
  <c r="B104" i="6"/>
  <c r="F104" i="6" s="1"/>
  <c r="B106" i="6"/>
  <c r="F106" i="6" s="1"/>
  <c r="B135" i="6"/>
  <c r="J135" i="6"/>
  <c r="B137" i="6"/>
  <c r="J137" i="6"/>
  <c r="B139" i="6"/>
  <c r="J139" i="6"/>
  <c r="B141" i="6"/>
  <c r="J141" i="6"/>
  <c r="B143" i="6"/>
  <c r="J143" i="6"/>
  <c r="B145" i="6"/>
  <c r="J145" i="6"/>
  <c r="B147" i="6"/>
  <c r="J147" i="6"/>
  <c r="B149" i="6"/>
  <c r="J149" i="6"/>
  <c r="B151" i="6"/>
  <c r="J151" i="6"/>
  <c r="B153" i="6"/>
  <c r="J153" i="6"/>
  <c r="B155" i="6"/>
  <c r="F155" i="6" s="1"/>
  <c r="J155" i="6"/>
  <c r="B157" i="6"/>
  <c r="F157" i="6" s="1"/>
  <c r="J157" i="6"/>
  <c r="B159" i="6"/>
  <c r="F159" i="6" s="1"/>
  <c r="J159" i="6"/>
  <c r="B161" i="6"/>
  <c r="F161" i="6" s="1"/>
  <c r="J161" i="6"/>
  <c r="B163" i="6"/>
  <c r="F163" i="6" s="1"/>
  <c r="J163" i="6"/>
  <c r="B165" i="6"/>
  <c r="F165" i="6" s="1"/>
  <c r="J165" i="6"/>
  <c r="J10" i="6"/>
  <c r="J14" i="6"/>
  <c r="J18" i="6"/>
  <c r="J22" i="6"/>
  <c r="J26" i="6"/>
  <c r="J30" i="6"/>
  <c r="J33" i="6"/>
  <c r="J3" i="3" s="1"/>
  <c r="B36" i="6"/>
  <c r="B48" i="6"/>
  <c r="F48" i="6" s="1"/>
  <c r="B56" i="6"/>
  <c r="B58" i="6"/>
  <c r="B60" i="6"/>
  <c r="B62" i="6"/>
  <c r="B64" i="6"/>
  <c r="B66" i="6"/>
  <c r="F66" i="6" s="1"/>
  <c r="B68" i="6"/>
  <c r="F68" i="6" s="1"/>
  <c r="B70" i="6"/>
  <c r="F70" i="6" s="1"/>
  <c r="B72" i="6"/>
  <c r="F72" i="6" s="1"/>
  <c r="B74" i="6"/>
  <c r="F74" i="6" s="1"/>
  <c r="B76" i="6"/>
  <c r="F76" i="6" s="1"/>
  <c r="B78" i="6"/>
  <c r="F78" i="6" s="1"/>
  <c r="B80" i="6"/>
  <c r="F80" i="6" s="1"/>
  <c r="B82" i="6"/>
  <c r="F82" i="6" s="1"/>
  <c r="B84" i="6"/>
  <c r="F84" i="6" s="1"/>
  <c r="B86" i="6"/>
  <c r="B88" i="6"/>
  <c r="F88" i="6" s="1"/>
  <c r="B90" i="6"/>
  <c r="F90" i="6" s="1"/>
  <c r="J109" i="6"/>
  <c r="J111" i="6"/>
  <c r="J113" i="6"/>
  <c r="J115" i="6"/>
  <c r="J117" i="6"/>
  <c r="J119" i="6"/>
  <c r="J121" i="6"/>
  <c r="J123" i="6"/>
  <c r="J125" i="6"/>
  <c r="J127" i="6"/>
  <c r="J129" i="6"/>
  <c r="J131" i="6"/>
  <c r="J133" i="6"/>
  <c r="B168" i="6"/>
  <c r="J168" i="6"/>
  <c r="B170" i="6"/>
  <c r="J170" i="6"/>
  <c r="B172" i="6"/>
  <c r="J172" i="6"/>
  <c r="B174" i="6"/>
  <c r="F174" i="6" s="1"/>
  <c r="B10" i="6"/>
  <c r="B14" i="6"/>
  <c r="B18" i="6"/>
  <c r="B22" i="6"/>
  <c r="B26" i="6"/>
  <c r="B30" i="6"/>
  <c r="B33" i="6"/>
  <c r="B50" i="6"/>
  <c r="F50" i="6" s="1"/>
  <c r="B109" i="6"/>
  <c r="B111" i="6"/>
  <c r="B113" i="6"/>
  <c r="B115" i="6"/>
  <c r="B117" i="6"/>
  <c r="B119" i="6"/>
  <c r="F119" i="6" s="1"/>
  <c r="B121" i="6"/>
  <c r="F121" i="6" s="1"/>
  <c r="B123" i="6"/>
  <c r="F123" i="6" s="1"/>
  <c r="B125" i="6"/>
  <c r="F125" i="6" s="1"/>
  <c r="B127" i="6"/>
  <c r="F127" i="6" s="1"/>
  <c r="B129" i="6"/>
  <c r="F129" i="6" s="1"/>
  <c r="B131" i="6"/>
  <c r="F131" i="6" s="1"/>
  <c r="B133" i="6"/>
  <c r="F133" i="6" s="1"/>
  <c r="J134" i="6"/>
  <c r="B136" i="6"/>
  <c r="F136" i="6" s="1"/>
  <c r="J136" i="6"/>
  <c r="B138" i="6"/>
  <c r="F138" i="6" s="1"/>
  <c r="J138" i="6"/>
  <c r="B140" i="6"/>
  <c r="F140" i="6" s="1"/>
  <c r="J140" i="6"/>
  <c r="B142" i="6"/>
  <c r="F142" i="6" s="1"/>
  <c r="J142" i="6"/>
  <c r="B144" i="6"/>
  <c r="F144" i="6" s="1"/>
  <c r="J144" i="6"/>
  <c r="B146" i="6"/>
  <c r="F146" i="6" s="1"/>
  <c r="J146" i="6"/>
  <c r="B148" i="6"/>
  <c r="F148" i="6" s="1"/>
  <c r="J148" i="6"/>
  <c r="B150" i="6"/>
  <c r="F150" i="6" s="1"/>
  <c r="J150" i="6"/>
  <c r="B152" i="6"/>
  <c r="F152" i="6" s="1"/>
  <c r="J152" i="6"/>
  <c r="B154" i="6"/>
  <c r="F154" i="6" s="1"/>
  <c r="J154" i="6"/>
  <c r="B156" i="6"/>
  <c r="F156" i="6" s="1"/>
  <c r="J156" i="6"/>
  <c r="B158" i="6"/>
  <c r="F158" i="6" s="1"/>
  <c r="J158" i="6"/>
  <c r="B160" i="6"/>
  <c r="F160" i="6" s="1"/>
  <c r="J160" i="6"/>
  <c r="B162" i="6"/>
  <c r="F162" i="6" s="1"/>
  <c r="J162" i="6"/>
  <c r="B164" i="6"/>
  <c r="F164" i="6" s="1"/>
  <c r="J164" i="6"/>
  <c r="B166" i="6"/>
  <c r="F166" i="6" s="1"/>
  <c r="J166" i="6"/>
  <c r="J94" i="6"/>
  <c r="J98" i="6"/>
  <c r="J102" i="6"/>
  <c r="J5" i="3" s="1"/>
  <c r="J106" i="6"/>
  <c r="B167" i="6"/>
  <c r="B169" i="6"/>
  <c r="B171" i="6"/>
  <c r="B173" i="6"/>
  <c r="J174" i="6"/>
  <c r="B176" i="6"/>
  <c r="F176" i="6" s="1"/>
  <c r="J176" i="6"/>
  <c r="B178" i="6"/>
  <c r="F178" i="6" s="1"/>
  <c r="J178" i="6"/>
  <c r="B180" i="6"/>
  <c r="F180" i="6" s="1"/>
  <c r="J180" i="6"/>
  <c r="B182" i="6"/>
  <c r="F182" i="6" s="1"/>
  <c r="J182" i="6"/>
  <c r="B184" i="6"/>
  <c r="F184" i="6" s="1"/>
  <c r="J184" i="6"/>
  <c r="B186" i="6"/>
  <c r="F186" i="6" s="1"/>
  <c r="J186" i="6"/>
  <c r="B188" i="6"/>
  <c r="F188" i="6" s="1"/>
  <c r="J188" i="6"/>
  <c r="B190" i="6"/>
  <c r="F190" i="6" s="1"/>
  <c r="J190" i="6"/>
  <c r="B192" i="6"/>
  <c r="F192" i="6" s="1"/>
  <c r="J192" i="6"/>
  <c r="B194" i="6"/>
  <c r="F194" i="6" s="1"/>
  <c r="J194" i="6"/>
  <c r="B196" i="6"/>
  <c r="J196" i="6"/>
  <c r="J6" i="3" s="1"/>
  <c r="B52" i="6"/>
  <c r="F52" i="6" s="1"/>
  <c r="J92" i="6"/>
  <c r="J96" i="6"/>
  <c r="J100" i="6"/>
  <c r="J104" i="6"/>
  <c r="B175" i="6"/>
  <c r="J175" i="6"/>
  <c r="B177" i="6"/>
  <c r="J177" i="6"/>
  <c r="B179" i="6"/>
  <c r="J179" i="6"/>
  <c r="B181" i="6"/>
  <c r="J167" i="6"/>
  <c r="J169" i="6"/>
  <c r="J171" i="6"/>
  <c r="J173" i="6"/>
  <c r="B198" i="6"/>
  <c r="J198" i="6"/>
  <c r="B200" i="6"/>
  <c r="J200" i="6"/>
  <c r="B202" i="6"/>
  <c r="J202" i="6"/>
  <c r="B204" i="6"/>
  <c r="J204" i="6"/>
  <c r="B206" i="6"/>
  <c r="J206" i="6"/>
  <c r="B208" i="6"/>
  <c r="J208" i="6"/>
  <c r="B210" i="6"/>
  <c r="J210" i="6"/>
  <c r="B212" i="6"/>
  <c r="J212" i="6"/>
  <c r="B214" i="6"/>
  <c r="J214" i="6"/>
  <c r="B216" i="6"/>
  <c r="J216" i="6"/>
  <c r="J199" i="6"/>
  <c r="J201" i="6"/>
  <c r="J203" i="6"/>
  <c r="J205" i="6"/>
  <c r="J207" i="6"/>
  <c r="J209" i="6"/>
  <c r="J211" i="6"/>
  <c r="J213" i="6"/>
  <c r="J215" i="6"/>
  <c r="J217" i="6"/>
  <c r="B219" i="6"/>
  <c r="J219" i="6"/>
  <c r="B221" i="6"/>
  <c r="J221" i="6"/>
  <c r="B223" i="6"/>
  <c r="J223" i="6"/>
  <c r="B225" i="6"/>
  <c r="J225" i="6"/>
  <c r="B227" i="6"/>
  <c r="J227" i="6"/>
  <c r="B229" i="6"/>
  <c r="J229" i="6"/>
  <c r="B231" i="6"/>
  <c r="J231" i="6"/>
  <c r="B233" i="6"/>
  <c r="J233" i="6"/>
  <c r="B235" i="6"/>
  <c r="J235" i="6"/>
  <c r="B237" i="6"/>
  <c r="J237" i="6"/>
  <c r="B239" i="6"/>
  <c r="J239" i="6"/>
  <c r="B241" i="6"/>
  <c r="J241" i="6"/>
  <c r="B243" i="6"/>
  <c r="J243" i="6"/>
  <c r="B245" i="6"/>
  <c r="J245" i="6"/>
  <c r="B247" i="6"/>
  <c r="J247" i="6"/>
  <c r="B249" i="6"/>
  <c r="J249" i="6"/>
  <c r="J9" i="3" s="1"/>
  <c r="B251" i="6"/>
  <c r="F251" i="6" s="1"/>
  <c r="J251" i="6"/>
  <c r="B253" i="6"/>
  <c r="F253" i="6" s="1"/>
  <c r="J253" i="6"/>
  <c r="B255" i="6"/>
  <c r="F255" i="6" s="1"/>
  <c r="J255" i="6"/>
  <c r="B257" i="6"/>
  <c r="F257" i="6" s="1"/>
  <c r="J257" i="6"/>
  <c r="B259" i="6"/>
  <c r="F259" i="6" s="1"/>
  <c r="J259" i="6"/>
  <c r="B261" i="6"/>
  <c r="F261" i="6" s="1"/>
  <c r="J261" i="6"/>
  <c r="B263" i="6"/>
  <c r="F263" i="6" s="1"/>
  <c r="J263" i="6"/>
  <c r="B265" i="6"/>
  <c r="F265" i="6" s="1"/>
  <c r="J265" i="6"/>
  <c r="B267" i="6"/>
  <c r="F267" i="6" s="1"/>
  <c r="J267" i="6"/>
  <c r="B269" i="6"/>
  <c r="F269" i="6" s="1"/>
  <c r="J269" i="6"/>
  <c r="B271" i="6"/>
  <c r="F271" i="6" s="1"/>
  <c r="J271" i="6"/>
  <c r="B273" i="6"/>
  <c r="F273" i="6" s="1"/>
  <c r="J273" i="6"/>
  <c r="B275" i="6"/>
  <c r="F275" i="6" s="1"/>
  <c r="J275" i="6"/>
  <c r="B277" i="6"/>
  <c r="F277" i="6" s="1"/>
  <c r="J277" i="6"/>
  <c r="B279" i="6"/>
  <c r="F279" i="6" s="1"/>
  <c r="J279" i="6"/>
  <c r="B281" i="6"/>
  <c r="F281" i="6" s="1"/>
  <c r="J281" i="6"/>
  <c r="B283" i="6"/>
  <c r="F283" i="6" s="1"/>
  <c r="J283" i="6"/>
  <c r="B285" i="6"/>
  <c r="F285" i="6" s="1"/>
  <c r="J285" i="6"/>
  <c r="B287" i="6"/>
  <c r="F287" i="6" s="1"/>
  <c r="J287" i="6"/>
  <c r="B289" i="6"/>
  <c r="F289" i="6" s="1"/>
  <c r="J289" i="6"/>
  <c r="B291" i="6"/>
  <c r="F291" i="6" s="1"/>
  <c r="J291" i="6"/>
  <c r="B293" i="6"/>
  <c r="F293" i="6" s="1"/>
  <c r="J293" i="6"/>
  <c r="B295" i="6"/>
  <c r="J295" i="6"/>
  <c r="B298" i="6"/>
  <c r="J298" i="6"/>
  <c r="B300" i="6"/>
  <c r="J300" i="6"/>
  <c r="B302" i="6"/>
  <c r="J302" i="6"/>
  <c r="B304" i="6"/>
  <c r="J304" i="6"/>
  <c r="B306" i="6"/>
  <c r="J306" i="6"/>
  <c r="B308" i="6"/>
  <c r="J308" i="6"/>
  <c r="B310" i="6"/>
  <c r="J310" i="6"/>
  <c r="B312" i="6"/>
  <c r="J312" i="6"/>
  <c r="B314" i="6"/>
  <c r="J314" i="6"/>
  <c r="B316" i="6"/>
  <c r="J316" i="6"/>
  <c r="B318" i="6"/>
  <c r="J318" i="6"/>
  <c r="B320" i="6"/>
  <c r="J320" i="6"/>
  <c r="B322" i="6"/>
  <c r="J322" i="6"/>
  <c r="B324" i="6"/>
  <c r="J324" i="6"/>
  <c r="J10" i="3" s="1"/>
  <c r="B326" i="6"/>
  <c r="J326" i="6"/>
  <c r="B328" i="6"/>
  <c r="J328" i="6"/>
  <c r="J11" i="3" s="1"/>
  <c r="B330" i="6"/>
  <c r="J330" i="6"/>
  <c r="J181" i="6"/>
  <c r="J183" i="6"/>
  <c r="J185" i="6"/>
  <c r="J187" i="6"/>
  <c r="J189" i="6"/>
  <c r="J191" i="6"/>
  <c r="J193" i="6"/>
  <c r="J195" i="6"/>
  <c r="J197" i="6"/>
  <c r="B199" i="6"/>
  <c r="F199" i="6" s="1"/>
  <c r="B201" i="6"/>
  <c r="F201" i="6" s="1"/>
  <c r="B203" i="6"/>
  <c r="F203" i="6" s="1"/>
  <c r="B205" i="6"/>
  <c r="F205" i="6" s="1"/>
  <c r="B207" i="6"/>
  <c r="F207" i="6" s="1"/>
  <c r="B209" i="6"/>
  <c r="F209" i="6" s="1"/>
  <c r="B211" i="6"/>
  <c r="F211" i="6" s="1"/>
  <c r="B213" i="6"/>
  <c r="F213" i="6" s="1"/>
  <c r="B215" i="6"/>
  <c r="F215" i="6" s="1"/>
  <c r="B217" i="6"/>
  <c r="F217" i="6" s="1"/>
  <c r="B183" i="6"/>
  <c r="B185" i="6"/>
  <c r="B187" i="6"/>
  <c r="B189" i="6"/>
  <c r="F189" i="6" s="1"/>
  <c r="B191" i="6"/>
  <c r="F191" i="6" s="1"/>
  <c r="B193" i="6"/>
  <c r="F193" i="6" s="1"/>
  <c r="B195" i="6"/>
  <c r="F195" i="6" s="1"/>
  <c r="B197" i="6"/>
  <c r="F197" i="6" s="1"/>
  <c r="B218" i="6"/>
  <c r="J218" i="6"/>
  <c r="B220" i="6"/>
  <c r="J220" i="6"/>
  <c r="B222" i="6"/>
  <c r="J222" i="6"/>
  <c r="B224" i="6"/>
  <c r="J224" i="6"/>
  <c r="B226" i="6"/>
  <c r="J226" i="6"/>
  <c r="B228" i="6"/>
  <c r="J228" i="6"/>
  <c r="B230" i="6"/>
  <c r="F230" i="6" s="1"/>
  <c r="J230" i="6"/>
  <c r="B232" i="6"/>
  <c r="J232" i="6"/>
  <c r="J7" i="3" s="1"/>
  <c r="B234" i="6"/>
  <c r="F234" i="6" s="1"/>
  <c r="J234" i="6"/>
  <c r="B236" i="6"/>
  <c r="F236" i="6" s="1"/>
  <c r="J236" i="6"/>
  <c r="B238" i="6"/>
  <c r="F238" i="6" s="1"/>
  <c r="J238" i="6"/>
  <c r="B240" i="6"/>
  <c r="F240" i="6" s="1"/>
  <c r="J240" i="6"/>
  <c r="B242" i="6"/>
  <c r="F242" i="6" s="1"/>
  <c r="J242" i="6"/>
  <c r="B244" i="6"/>
  <c r="F244" i="6" s="1"/>
  <c r="J244" i="6"/>
  <c r="B246" i="6"/>
  <c r="F246" i="6" s="1"/>
  <c r="J246" i="6"/>
  <c r="B248" i="6"/>
  <c r="J248" i="6"/>
  <c r="J8" i="3" s="1"/>
  <c r="B250" i="6"/>
  <c r="F250" i="6" s="1"/>
  <c r="J250" i="6"/>
  <c r="B252" i="6"/>
  <c r="D252" i="6" s="1"/>
  <c r="J252" i="6"/>
  <c r="B254" i="6"/>
  <c r="F254" i="6" s="1"/>
  <c r="J254" i="6"/>
  <c r="B256" i="6"/>
  <c r="F256" i="6" s="1"/>
  <c r="J256" i="6"/>
  <c r="B258" i="6"/>
  <c r="F258" i="6" s="1"/>
  <c r="J258" i="6"/>
  <c r="B260" i="6"/>
  <c r="F260" i="6" s="1"/>
  <c r="J260" i="6"/>
  <c r="B262" i="6"/>
  <c r="F262" i="6" s="1"/>
  <c r="J262" i="6"/>
  <c r="B264" i="6"/>
  <c r="F264" i="6" s="1"/>
  <c r="J264" i="6"/>
  <c r="B266" i="6"/>
  <c r="F266" i="6" s="1"/>
  <c r="J266" i="6"/>
  <c r="B268" i="6"/>
  <c r="F268" i="6" s="1"/>
  <c r="J268" i="6"/>
  <c r="B270" i="6"/>
  <c r="F270" i="6" s="1"/>
  <c r="J270" i="6"/>
  <c r="B272" i="6"/>
  <c r="F272" i="6" s="1"/>
  <c r="J272" i="6"/>
  <c r="B274" i="6"/>
  <c r="F274" i="6" s="1"/>
  <c r="J274" i="6"/>
  <c r="B276" i="6"/>
  <c r="F276" i="6" s="1"/>
  <c r="J276" i="6"/>
  <c r="B278" i="6"/>
  <c r="F278" i="6" s="1"/>
  <c r="J278" i="6"/>
  <c r="B280" i="6"/>
  <c r="F280" i="6" s="1"/>
  <c r="J280" i="6"/>
  <c r="B282" i="6"/>
  <c r="F282" i="6" s="1"/>
  <c r="J282" i="6"/>
  <c r="B284" i="6"/>
  <c r="F284" i="6" s="1"/>
  <c r="J284" i="6"/>
  <c r="B286" i="6"/>
  <c r="F286" i="6" s="1"/>
  <c r="J286" i="6"/>
  <c r="B288" i="6"/>
  <c r="F288" i="6" s="1"/>
  <c r="J288" i="6"/>
  <c r="B290" i="6"/>
  <c r="F290" i="6" s="1"/>
  <c r="J290" i="6"/>
  <c r="B292" i="6"/>
  <c r="F292" i="6" s="1"/>
  <c r="J292" i="6"/>
  <c r="J413" i="6"/>
  <c r="B413" i="6"/>
  <c r="F413" i="6" s="1"/>
  <c r="J309" i="6"/>
  <c r="J307" i="6"/>
  <c r="J305" i="6"/>
  <c r="J303" i="6"/>
  <c r="J301" i="6"/>
  <c r="J299" i="6"/>
  <c r="J297" i="6"/>
  <c r="J296" i="6"/>
  <c r="B296" i="6"/>
  <c r="F296" i="6" s="1"/>
  <c r="J294" i="6"/>
  <c r="D196" i="6"/>
  <c r="D192" i="6"/>
  <c r="D190" i="6"/>
  <c r="D188" i="6"/>
  <c r="D184" i="6"/>
  <c r="D182" i="6"/>
  <c r="J406" i="6"/>
  <c r="B406" i="6"/>
  <c r="F406" i="6" s="1"/>
  <c r="J402" i="6"/>
  <c r="J405" i="6"/>
  <c r="B405" i="6"/>
  <c r="F405" i="6" s="1"/>
  <c r="J401" i="6"/>
  <c r="B401" i="6"/>
  <c r="F401" i="6" s="1"/>
  <c r="J389" i="6"/>
  <c r="B389" i="6"/>
  <c r="F389" i="6" s="1"/>
  <c r="J329" i="6"/>
  <c r="J327" i="6"/>
  <c r="J325" i="6"/>
  <c r="J323" i="6"/>
  <c r="J321" i="6"/>
  <c r="J319" i="6"/>
  <c r="J317" i="6"/>
  <c r="J315" i="6"/>
  <c r="J313" i="6"/>
  <c r="J311" i="6"/>
  <c r="J412" i="6"/>
  <c r="B412" i="6"/>
  <c r="J408" i="6"/>
  <c r="B408" i="6"/>
  <c r="J404" i="6"/>
  <c r="B404" i="6"/>
  <c r="J400" i="6"/>
  <c r="B400" i="6"/>
  <c r="J396" i="6"/>
  <c r="J13" i="3" s="1"/>
  <c r="B396" i="6"/>
  <c r="J392" i="6"/>
  <c r="B392" i="6"/>
  <c r="J388" i="6"/>
  <c r="B388" i="6"/>
  <c r="J384" i="6"/>
  <c r="B384" i="6"/>
  <c r="F384" i="6" s="1"/>
  <c r="J382" i="6"/>
  <c r="B382" i="6"/>
  <c r="J380" i="6"/>
  <c r="B380" i="6"/>
  <c r="J378" i="6"/>
  <c r="B378" i="6"/>
  <c r="J376" i="6"/>
  <c r="B376" i="6"/>
  <c r="J374" i="6"/>
  <c r="B374" i="6"/>
  <c r="J372" i="6"/>
  <c r="B372" i="6"/>
  <c r="J370" i="6"/>
  <c r="B370" i="6"/>
  <c r="J368" i="6"/>
  <c r="B368" i="6"/>
  <c r="J366" i="6"/>
  <c r="B366" i="6"/>
  <c r="J364" i="6"/>
  <c r="B364" i="6"/>
  <c r="J362" i="6"/>
  <c r="B362" i="6"/>
  <c r="J360" i="6"/>
  <c r="B360" i="6"/>
  <c r="J358" i="6"/>
  <c r="B358" i="6"/>
  <c r="J356" i="6"/>
  <c r="B356" i="6"/>
  <c r="J354" i="6"/>
  <c r="B354" i="6"/>
  <c r="J352" i="6"/>
  <c r="B352" i="6"/>
  <c r="J350" i="6"/>
  <c r="B350" i="6"/>
  <c r="J348" i="6"/>
  <c r="B348" i="6"/>
  <c r="J346" i="6"/>
  <c r="J12" i="3" s="1"/>
  <c r="B346" i="6"/>
  <c r="J344" i="6"/>
  <c r="B344" i="6"/>
  <c r="J342" i="6"/>
  <c r="B342" i="6"/>
  <c r="J340" i="6"/>
  <c r="B340" i="6"/>
  <c r="J338" i="6"/>
  <c r="B338" i="6"/>
  <c r="J336" i="6"/>
  <c r="B336" i="6"/>
  <c r="J334" i="6"/>
  <c r="B334" i="6"/>
  <c r="J332" i="6"/>
  <c r="B332" i="6"/>
  <c r="D293" i="6"/>
  <c r="D291" i="6"/>
  <c r="D287" i="6"/>
  <c r="D285" i="6"/>
  <c r="D283" i="6"/>
  <c r="D279" i="6"/>
  <c r="D277" i="6"/>
  <c r="D275" i="6"/>
  <c r="D271" i="6"/>
  <c r="D269" i="6"/>
  <c r="D267" i="6"/>
  <c r="D263" i="6"/>
  <c r="D261" i="6"/>
  <c r="D259" i="6"/>
  <c r="D255" i="6"/>
  <c r="D253" i="6"/>
  <c r="D251" i="6"/>
  <c r="D215" i="6"/>
  <c r="D213" i="6"/>
  <c r="D211" i="6"/>
  <c r="D207" i="6"/>
  <c r="D205" i="6"/>
  <c r="D203" i="6"/>
  <c r="D199" i="6"/>
  <c r="D180" i="6"/>
  <c r="D178" i="6"/>
  <c r="D176" i="6"/>
  <c r="D174" i="6"/>
  <c r="D165" i="6"/>
  <c r="D163" i="6"/>
  <c r="D161" i="6"/>
  <c r="D159" i="6"/>
  <c r="D157" i="6"/>
  <c r="D155" i="6"/>
  <c r="D166" i="6"/>
  <c r="D162" i="6"/>
  <c r="D160" i="6"/>
  <c r="D158" i="6"/>
  <c r="D154" i="6"/>
  <c r="D152" i="6"/>
  <c r="D150" i="6"/>
  <c r="D146" i="6"/>
  <c r="D144" i="6"/>
  <c r="D142" i="6"/>
  <c r="D138" i="6"/>
  <c r="D136" i="6"/>
  <c r="D134" i="6"/>
  <c r="D132" i="6"/>
  <c r="D130" i="6"/>
  <c r="D128" i="6"/>
  <c r="D126" i="6"/>
  <c r="D124" i="6"/>
  <c r="D122" i="6"/>
  <c r="D120" i="6"/>
  <c r="D118" i="6"/>
  <c r="D116" i="6"/>
  <c r="D114" i="6"/>
  <c r="D112" i="6"/>
  <c r="D110" i="6"/>
  <c r="D108" i="6"/>
  <c r="D133" i="6"/>
  <c r="D131" i="6"/>
  <c r="D125" i="6"/>
  <c r="D123" i="6"/>
  <c r="D90" i="6"/>
  <c r="D88" i="6"/>
  <c r="D86" i="6"/>
  <c r="D84" i="6"/>
  <c r="D82" i="6"/>
  <c r="D80" i="6"/>
  <c r="D78" i="6"/>
  <c r="D76" i="6"/>
  <c r="D74" i="6"/>
  <c r="D72" i="6"/>
  <c r="D70" i="6"/>
  <c r="D68" i="6"/>
  <c r="D66" i="6"/>
  <c r="AC5" i="6" a="1"/>
  <c r="AE7" i="6"/>
  <c r="D5" i="6"/>
  <c r="D106" i="6"/>
  <c r="D104" i="6"/>
  <c r="D102" i="6"/>
  <c r="D100" i="6"/>
  <c r="D98" i="6"/>
  <c r="D96" i="6"/>
  <c r="D94" i="6"/>
  <c r="D92" i="6"/>
  <c r="D54" i="6"/>
  <c r="D52" i="6"/>
  <c r="D50" i="6"/>
  <c r="D46" i="6"/>
  <c r="D43" i="6"/>
  <c r="D41" i="6"/>
  <c r="D39" i="6"/>
  <c r="D35" i="6"/>
  <c r="D29" i="6"/>
  <c r="D25" i="6"/>
  <c r="D21" i="6"/>
  <c r="D17" i="6"/>
  <c r="D13" i="6"/>
  <c r="D44" i="6"/>
  <c r="D42" i="6"/>
  <c r="D40" i="6"/>
  <c r="D37" i="6"/>
  <c r="D34" i="6"/>
  <c r="D31" i="6"/>
  <c r="D27" i="6"/>
  <c r="D23" i="6"/>
  <c r="AE5" i="6"/>
  <c r="AF5" i="6" s="1"/>
  <c r="AE6" i="6"/>
  <c r="D309" i="6" l="1"/>
  <c r="D367" i="6"/>
  <c r="D317" i="6"/>
  <c r="D375" i="6"/>
  <c r="D325" i="6"/>
  <c r="D383" i="6"/>
  <c r="D301" i="6"/>
  <c r="D359" i="6"/>
  <c r="D398" i="6"/>
  <c r="F334" i="6"/>
  <c r="D334" i="6"/>
  <c r="F346" i="6"/>
  <c r="E12" i="3" s="1"/>
  <c r="B12" i="3"/>
  <c r="K12" i="3" s="1"/>
  <c r="D346" i="6"/>
  <c r="F362" i="6"/>
  <c r="D362" i="6"/>
  <c r="F396" i="6"/>
  <c r="E13" i="3" s="1"/>
  <c r="B13" i="3"/>
  <c r="K13" i="3" s="1"/>
  <c r="D396" i="6"/>
  <c r="D226" i="6"/>
  <c r="F226" i="6"/>
  <c r="D175" i="6"/>
  <c r="F175" i="6"/>
  <c r="D167" i="6"/>
  <c r="F167" i="6"/>
  <c r="F326" i="6"/>
  <c r="D326" i="6"/>
  <c r="F314" i="6"/>
  <c r="D314" i="6"/>
  <c r="F306" i="6"/>
  <c r="D306" i="6"/>
  <c r="F241" i="6"/>
  <c r="D241" i="6"/>
  <c r="F229" i="6"/>
  <c r="D229" i="6"/>
  <c r="F221" i="6"/>
  <c r="D221" i="6"/>
  <c r="F206" i="6"/>
  <c r="D206" i="6"/>
  <c r="AF7" i="6"/>
  <c r="AF8" i="6"/>
  <c r="D121" i="6"/>
  <c r="D129" i="6"/>
  <c r="D201" i="6"/>
  <c r="D209" i="6"/>
  <c r="D217" i="6"/>
  <c r="D257" i="6"/>
  <c r="D265" i="6"/>
  <c r="D273" i="6"/>
  <c r="D281" i="6"/>
  <c r="D289" i="6"/>
  <c r="D186" i="6"/>
  <c r="D194" i="6"/>
  <c r="D185" i="6"/>
  <c r="F185" i="6"/>
  <c r="F328" i="6"/>
  <c r="E11" i="3" s="1"/>
  <c r="D328" i="6"/>
  <c r="B11" i="3"/>
  <c r="F324" i="6"/>
  <c r="E10" i="3" s="1"/>
  <c r="D324" i="6"/>
  <c r="B10" i="3"/>
  <c r="F320" i="6"/>
  <c r="D320" i="6"/>
  <c r="F316" i="6"/>
  <c r="D316" i="6"/>
  <c r="F312" i="6"/>
  <c r="D312" i="6"/>
  <c r="F308" i="6"/>
  <c r="D308" i="6"/>
  <c r="F304" i="6"/>
  <c r="D304" i="6"/>
  <c r="F300" i="6"/>
  <c r="D300" i="6"/>
  <c r="F295" i="6"/>
  <c r="D295" i="6"/>
  <c r="F247" i="6"/>
  <c r="D247" i="6"/>
  <c r="F243" i="6"/>
  <c r="D243" i="6"/>
  <c r="F239" i="6"/>
  <c r="D239" i="6"/>
  <c r="B10" i="7"/>
  <c r="F235" i="6"/>
  <c r="D10" i="7" s="1"/>
  <c r="D235" i="6"/>
  <c r="F231" i="6"/>
  <c r="D231" i="6"/>
  <c r="F227" i="6"/>
  <c r="D227" i="6"/>
  <c r="F223" i="6"/>
  <c r="D223" i="6"/>
  <c r="F219" i="6"/>
  <c r="D219" i="6"/>
  <c r="F216" i="6"/>
  <c r="D216" i="6"/>
  <c r="F212" i="6"/>
  <c r="D212" i="6"/>
  <c r="F208" i="6"/>
  <c r="D208" i="6"/>
  <c r="F204" i="6"/>
  <c r="D204" i="6"/>
  <c r="F200" i="6"/>
  <c r="D200" i="6"/>
  <c r="F196" i="6"/>
  <c r="E6" i="3" s="1"/>
  <c r="B6" i="3"/>
  <c r="D169" i="6"/>
  <c r="F169" i="6"/>
  <c r="D115" i="6"/>
  <c r="F115" i="6"/>
  <c r="D22" i="6"/>
  <c r="F22" i="6"/>
  <c r="F170" i="6"/>
  <c r="D170" i="6"/>
  <c r="D58" i="6"/>
  <c r="F58" i="6"/>
  <c r="F153" i="6"/>
  <c r="D153" i="6"/>
  <c r="F149" i="6"/>
  <c r="D149" i="6"/>
  <c r="F145" i="6"/>
  <c r="D145" i="6"/>
  <c r="F141" i="6"/>
  <c r="D141" i="6"/>
  <c r="F137" i="6"/>
  <c r="D137" i="6"/>
  <c r="D234" i="6"/>
  <c r="D242" i="6"/>
  <c r="D250" i="6"/>
  <c r="D258" i="6"/>
  <c r="D266" i="6"/>
  <c r="D274" i="6"/>
  <c r="D282" i="6"/>
  <c r="D290" i="6"/>
  <c r="D195" i="6"/>
  <c r="D299" i="6"/>
  <c r="D307" i="6"/>
  <c r="D315" i="6"/>
  <c r="D323" i="6"/>
  <c r="D387" i="6"/>
  <c r="F387" i="6"/>
  <c r="D395" i="6"/>
  <c r="F395" i="6"/>
  <c r="F403" i="6"/>
  <c r="D403" i="6"/>
  <c r="D411" i="6"/>
  <c r="F411" i="6"/>
  <c r="D357" i="6"/>
  <c r="D365" i="6"/>
  <c r="D373" i="6"/>
  <c r="D381" i="6"/>
  <c r="D394" i="6"/>
  <c r="D410" i="6"/>
  <c r="D385" i="6"/>
  <c r="D401" i="6"/>
  <c r="AC5" i="6"/>
  <c r="AC6" i="6"/>
  <c r="AC7" i="6"/>
  <c r="AC8" i="6"/>
  <c r="F342" i="6"/>
  <c r="D342" i="6"/>
  <c r="F354" i="6"/>
  <c r="D354" i="6"/>
  <c r="F366" i="6"/>
  <c r="D366" i="6"/>
  <c r="F374" i="6"/>
  <c r="D374" i="6"/>
  <c r="B14" i="7"/>
  <c r="F382" i="6"/>
  <c r="D14" i="7" s="1"/>
  <c r="D382" i="6"/>
  <c r="F404" i="6"/>
  <c r="D404" i="6"/>
  <c r="D222" i="6"/>
  <c r="F222" i="6"/>
  <c r="D183" i="6"/>
  <c r="F183" i="6"/>
  <c r="D113" i="6"/>
  <c r="F113" i="6"/>
  <c r="D33" i="6"/>
  <c r="F33" i="6"/>
  <c r="E3" i="3" s="1"/>
  <c r="B3" i="3"/>
  <c r="K3" i="3" s="1"/>
  <c r="D18" i="6"/>
  <c r="F18" i="6"/>
  <c r="D64" i="6"/>
  <c r="F64" i="6"/>
  <c r="D56" i="6"/>
  <c r="F56" i="6"/>
  <c r="F102" i="6"/>
  <c r="E5" i="3" s="1"/>
  <c r="B5" i="3"/>
  <c r="K5" i="3" s="1"/>
  <c r="F107" i="6"/>
  <c r="D107" i="6"/>
  <c r="F103" i="6"/>
  <c r="D103" i="6"/>
  <c r="F99" i="6"/>
  <c r="D99" i="6"/>
  <c r="F95" i="6"/>
  <c r="D95" i="6"/>
  <c r="F89" i="6"/>
  <c r="D89" i="6"/>
  <c r="B6" i="7"/>
  <c r="F85" i="6"/>
  <c r="D6" i="7" s="1"/>
  <c r="D85" i="6"/>
  <c r="F81" i="6"/>
  <c r="D81" i="6"/>
  <c r="F77" i="6"/>
  <c r="D77" i="6"/>
  <c r="F73" i="6"/>
  <c r="D73" i="6"/>
  <c r="F69" i="6"/>
  <c r="D69" i="6"/>
  <c r="F65" i="6"/>
  <c r="D65" i="6"/>
  <c r="F61" i="6"/>
  <c r="D61" i="6"/>
  <c r="F57" i="6"/>
  <c r="D57" i="6"/>
  <c r="F32" i="6"/>
  <c r="D32" i="6"/>
  <c r="F24" i="6"/>
  <c r="D24" i="6"/>
  <c r="F16" i="6"/>
  <c r="D16" i="6"/>
  <c r="F6" i="6"/>
  <c r="D6" i="6"/>
  <c r="F53" i="6"/>
  <c r="D53" i="6"/>
  <c r="F49" i="6"/>
  <c r="D49" i="6"/>
  <c r="F45" i="6"/>
  <c r="D45" i="6"/>
  <c r="F5" i="6"/>
  <c r="D2" i="7" s="1"/>
  <c r="B2" i="7"/>
  <c r="F31" i="6"/>
  <c r="D5" i="7" s="1"/>
  <c r="B5" i="7"/>
  <c r="F15" i="6"/>
  <c r="D15" i="6"/>
  <c r="F9" i="6"/>
  <c r="D9" i="6"/>
  <c r="F4" i="6"/>
  <c r="D4" i="6"/>
  <c r="B414" i="6"/>
  <c r="F414" i="6" s="1"/>
  <c r="D236" i="6"/>
  <c r="D244" i="6"/>
  <c r="D260" i="6"/>
  <c r="D268" i="6"/>
  <c r="D276" i="6"/>
  <c r="D284" i="6"/>
  <c r="D292" i="6"/>
  <c r="D333" i="6"/>
  <c r="F333" i="6"/>
  <c r="D337" i="6"/>
  <c r="F337" i="6"/>
  <c r="D341" i="6"/>
  <c r="F341" i="6"/>
  <c r="D345" i="6"/>
  <c r="F345" i="6"/>
  <c r="D349" i="6"/>
  <c r="F349" i="6"/>
  <c r="D353" i="6"/>
  <c r="F353" i="6"/>
  <c r="D189" i="6"/>
  <c r="D197" i="6"/>
  <c r="D389" i="6"/>
  <c r="D405" i="6"/>
  <c r="F318" i="6"/>
  <c r="D318" i="6"/>
  <c r="F302" i="6"/>
  <c r="D302" i="6"/>
  <c r="F249" i="6"/>
  <c r="E9" i="3" s="1"/>
  <c r="D249" i="6"/>
  <c r="B9" i="3"/>
  <c r="K9" i="3" s="1"/>
  <c r="F210" i="6"/>
  <c r="D210" i="6"/>
  <c r="F198" i="6"/>
  <c r="D198" i="6"/>
  <c r="F151" i="6"/>
  <c r="D151" i="6"/>
  <c r="F147" i="6"/>
  <c r="D147" i="6"/>
  <c r="F143" i="6"/>
  <c r="D143" i="6"/>
  <c r="F139" i="6"/>
  <c r="D139" i="6"/>
  <c r="F135" i="6"/>
  <c r="D135" i="6"/>
  <c r="F7" i="6"/>
  <c r="D7" i="6"/>
  <c r="J16" i="3"/>
  <c r="J17" i="3"/>
  <c r="J15" i="3"/>
  <c r="D230" i="6"/>
  <c r="D238" i="6"/>
  <c r="D246" i="6"/>
  <c r="D254" i="6"/>
  <c r="D262" i="6"/>
  <c r="D270" i="6"/>
  <c r="D278" i="6"/>
  <c r="D286" i="6"/>
  <c r="B12" i="7"/>
  <c r="F297" i="6"/>
  <c r="D12" i="7" s="1"/>
  <c r="D191" i="6"/>
  <c r="D303" i="6"/>
  <c r="D311" i="6"/>
  <c r="D319" i="6"/>
  <c r="D327" i="6"/>
  <c r="F391" i="6"/>
  <c r="D391" i="6"/>
  <c r="B16" i="7"/>
  <c r="F399" i="6"/>
  <c r="D16" i="7" s="1"/>
  <c r="D399" i="6"/>
  <c r="D407" i="6"/>
  <c r="F407" i="6"/>
  <c r="B15" i="7"/>
  <c r="F397" i="6"/>
  <c r="D15" i="7" s="1"/>
  <c r="D361" i="6"/>
  <c r="D369" i="6"/>
  <c r="D377" i="6"/>
  <c r="D386" i="6"/>
  <c r="D384" i="6"/>
  <c r="D393" i="6"/>
  <c r="D409" i="6"/>
  <c r="F338" i="6"/>
  <c r="D338" i="6"/>
  <c r="F350" i="6"/>
  <c r="D350" i="6"/>
  <c r="F358" i="6"/>
  <c r="D358" i="6"/>
  <c r="F370" i="6"/>
  <c r="D370" i="6"/>
  <c r="F378" i="6"/>
  <c r="D378" i="6"/>
  <c r="F388" i="6"/>
  <c r="D388" i="6"/>
  <c r="F412" i="6"/>
  <c r="D412" i="6"/>
  <c r="D218" i="6"/>
  <c r="F218" i="6"/>
  <c r="D179" i="6"/>
  <c r="F179" i="6"/>
  <c r="F330" i="6"/>
  <c r="D330" i="6"/>
  <c r="F322" i="6"/>
  <c r="D322" i="6"/>
  <c r="F310" i="6"/>
  <c r="D310" i="6"/>
  <c r="F298" i="6"/>
  <c r="D298" i="6"/>
  <c r="F245" i="6"/>
  <c r="D245" i="6"/>
  <c r="F237" i="6"/>
  <c r="D237" i="6"/>
  <c r="F233" i="6"/>
  <c r="D233" i="6"/>
  <c r="F225" i="6"/>
  <c r="D225" i="6"/>
  <c r="F214" i="6"/>
  <c r="D214" i="6"/>
  <c r="F202" i="6"/>
  <c r="D202" i="6"/>
  <c r="D173" i="6"/>
  <c r="F173" i="6"/>
  <c r="D111" i="6"/>
  <c r="F111" i="6"/>
  <c r="D30" i="6"/>
  <c r="F30" i="6"/>
  <c r="D14" i="6"/>
  <c r="F14" i="6"/>
  <c r="F172" i="6"/>
  <c r="D172" i="6"/>
  <c r="F168" i="6"/>
  <c r="D168" i="6"/>
  <c r="B7" i="7"/>
  <c r="F86" i="6"/>
  <c r="D7" i="7" s="1"/>
  <c r="D62" i="6"/>
  <c r="F62" i="6"/>
  <c r="AF6" i="6"/>
  <c r="D48" i="6"/>
  <c r="D119" i="6"/>
  <c r="D127" i="6"/>
  <c r="D140" i="6"/>
  <c r="D148" i="6"/>
  <c r="D156" i="6"/>
  <c r="D164" i="6"/>
  <c r="F332" i="6"/>
  <c r="D332" i="6"/>
  <c r="F336" i="6"/>
  <c r="D336" i="6"/>
  <c r="F340" i="6"/>
  <c r="D340" i="6"/>
  <c r="F344" i="6"/>
  <c r="D344" i="6"/>
  <c r="F348" i="6"/>
  <c r="D348" i="6"/>
  <c r="F352" i="6"/>
  <c r="D352" i="6"/>
  <c r="B13" i="7"/>
  <c r="F356" i="6"/>
  <c r="D13" i="7" s="1"/>
  <c r="D356" i="6"/>
  <c r="F360" i="6"/>
  <c r="D360" i="6"/>
  <c r="F364" i="6"/>
  <c r="D364" i="6"/>
  <c r="F368" i="6"/>
  <c r="D368" i="6"/>
  <c r="F372" i="6"/>
  <c r="D372" i="6"/>
  <c r="F376" i="6"/>
  <c r="D376" i="6"/>
  <c r="F380" i="6"/>
  <c r="D380" i="6"/>
  <c r="F392" i="6"/>
  <c r="D392" i="6"/>
  <c r="F400" i="6"/>
  <c r="D400" i="6"/>
  <c r="F408" i="6"/>
  <c r="D408" i="6"/>
  <c r="B11" i="7"/>
  <c r="F252" i="6"/>
  <c r="D11" i="7" s="1"/>
  <c r="F248" i="6"/>
  <c r="E8" i="3" s="1"/>
  <c r="B8" i="3"/>
  <c r="K8" i="3" s="1"/>
  <c r="F232" i="6"/>
  <c r="E7" i="3" s="1"/>
  <c r="B7" i="3"/>
  <c r="K7" i="3" s="1"/>
  <c r="D228" i="6"/>
  <c r="F228" i="6"/>
  <c r="D224" i="6"/>
  <c r="F224" i="6"/>
  <c r="D220" i="6"/>
  <c r="F220" i="6"/>
  <c r="D187" i="6"/>
  <c r="F187" i="6"/>
  <c r="K11" i="3"/>
  <c r="K10" i="3"/>
  <c r="D181" i="6"/>
  <c r="F181" i="6"/>
  <c r="D177" i="6"/>
  <c r="F177" i="6"/>
  <c r="K6" i="3"/>
  <c r="D171" i="6"/>
  <c r="F171" i="6"/>
  <c r="D117" i="6"/>
  <c r="F117" i="6"/>
  <c r="D109" i="6"/>
  <c r="F109" i="6"/>
  <c r="D26" i="6"/>
  <c r="B4" i="7"/>
  <c r="F26" i="6"/>
  <c r="D4" i="7" s="1"/>
  <c r="D10" i="6"/>
  <c r="B3" i="7"/>
  <c r="F10" i="6"/>
  <c r="D3" i="7" s="1"/>
  <c r="D60" i="6"/>
  <c r="F60" i="6"/>
  <c r="D36" i="6"/>
  <c r="F36" i="6"/>
  <c r="F105" i="6"/>
  <c r="D105" i="6"/>
  <c r="F101" i="6"/>
  <c r="D101" i="6"/>
  <c r="F97" i="6"/>
  <c r="D97" i="6"/>
  <c r="F93" i="6"/>
  <c r="D93" i="6"/>
  <c r="F130" i="6"/>
  <c r="D9" i="7" s="1"/>
  <c r="B9" i="7"/>
  <c r="F91" i="6"/>
  <c r="D8" i="7" s="1"/>
  <c r="B8" i="7"/>
  <c r="D91" i="6"/>
  <c r="F87" i="6"/>
  <c r="D87" i="6"/>
  <c r="F83" i="6"/>
  <c r="D83" i="6"/>
  <c r="F79" i="6"/>
  <c r="D79" i="6"/>
  <c r="F75" i="6"/>
  <c r="D75" i="6"/>
  <c r="F71" i="6"/>
  <c r="D71" i="6"/>
  <c r="F67" i="6"/>
  <c r="D67" i="6"/>
  <c r="F63" i="6"/>
  <c r="E4" i="3" s="1"/>
  <c r="D63" i="6"/>
  <c r="B4" i="3"/>
  <c r="F59" i="6"/>
  <c r="D59" i="6"/>
  <c r="F38" i="6"/>
  <c r="D38" i="6"/>
  <c r="F28" i="6"/>
  <c r="D28" i="6"/>
  <c r="F20" i="6"/>
  <c r="D20" i="6"/>
  <c r="F12" i="6"/>
  <c r="E2" i="3" s="1"/>
  <c r="D12" i="6"/>
  <c r="B2" i="3"/>
  <c r="F55" i="6"/>
  <c r="D55" i="6"/>
  <c r="F51" i="6"/>
  <c r="D51" i="6"/>
  <c r="F47" i="6"/>
  <c r="D47" i="6"/>
  <c r="F19" i="6"/>
  <c r="D19" i="6"/>
  <c r="F11" i="6"/>
  <c r="D11" i="6"/>
  <c r="F8" i="6"/>
  <c r="D8" i="6"/>
  <c r="D232" i="6"/>
  <c r="D240" i="6"/>
  <c r="D248" i="6"/>
  <c r="D256" i="6"/>
  <c r="D264" i="6"/>
  <c r="D272" i="6"/>
  <c r="D280" i="6"/>
  <c r="D288" i="6"/>
  <c r="D331" i="6"/>
  <c r="F331" i="6"/>
  <c r="D335" i="6"/>
  <c r="F335" i="6"/>
  <c r="D339" i="6"/>
  <c r="F339" i="6"/>
  <c r="D343" i="6"/>
  <c r="F343" i="6"/>
  <c r="D347" i="6"/>
  <c r="F347" i="6"/>
  <c r="D351" i="6"/>
  <c r="F351" i="6"/>
  <c r="D355" i="6"/>
  <c r="F355" i="6"/>
  <c r="D193" i="6"/>
  <c r="D297" i="6"/>
  <c r="D305" i="6"/>
  <c r="D313" i="6"/>
  <c r="D321" i="6"/>
  <c r="D329" i="6"/>
  <c r="D363" i="6"/>
  <c r="D371" i="6"/>
  <c r="D379" i="6"/>
  <c r="D390" i="6"/>
  <c r="D406" i="6"/>
  <c r="D296" i="6"/>
  <c r="D397" i="6"/>
  <c r="D413" i="6"/>
  <c r="B15" i="3" l="1"/>
  <c r="E15" i="3" s="1"/>
  <c r="AF9" i="6"/>
  <c r="AG5" i="6" s="1"/>
  <c r="K2" i="3"/>
  <c r="AC9" i="6"/>
  <c r="AD6" i="6" s="1"/>
  <c r="B16" i="3"/>
  <c r="E16" i="3" s="1"/>
  <c r="K4" i="3"/>
  <c r="AD7" i="6"/>
  <c r="AG8" i="6"/>
  <c r="B17" i="3" l="1"/>
  <c r="E17" i="3" s="1"/>
  <c r="K15" i="3"/>
  <c r="AD8" i="6"/>
  <c r="AG7" i="6"/>
  <c r="AG6" i="6"/>
  <c r="AD5" i="6"/>
  <c r="K16" i="3"/>
  <c r="K17" i="3" l="1"/>
</calcChain>
</file>

<file path=xl/sharedStrings.xml><?xml version="1.0" encoding="utf-8"?>
<sst xmlns="http://schemas.openxmlformats.org/spreadsheetml/2006/main" count="3445" uniqueCount="1867">
  <si>
    <t>Suburb</t>
  </si>
  <si>
    <t>ANDREWS FARM</t>
  </si>
  <si>
    <t>CRAIGBURN FARM</t>
  </si>
  <si>
    <t>EVANSTON PARK</t>
  </si>
  <si>
    <t>LIGHTSVIEW</t>
  </si>
  <si>
    <t>MAWSON LAKES</t>
  </si>
  <si>
    <t>NEW PORT</t>
  </si>
  <si>
    <t>NORTHGATE</t>
  </si>
  <si>
    <t>SEAFORD HEIGHTS</t>
  </si>
  <si>
    <t>SEAFORD RISE</t>
  </si>
  <si>
    <t>ST CLAIR</t>
  </si>
  <si>
    <t>WALKLEY HEIGHTS</t>
  </si>
  <si>
    <t>Penetration</t>
  </si>
  <si>
    <t>Combined</t>
  </si>
  <si>
    <t>Renamed new development suburbs (Table 2)</t>
  </si>
  <si>
    <t>New Development Suburbs (Table 1)</t>
  </si>
  <si>
    <t>Summary</t>
  </si>
  <si>
    <t>Y</t>
  </si>
  <si>
    <t>Significant new estate developments with primarily individual homes</t>
  </si>
  <si>
    <t>N</t>
  </si>
  <si>
    <t>Primarily small scale subdividing, higher density development</t>
  </si>
  <si>
    <t>No longer in top 10%</t>
  </si>
  <si>
    <t>R</t>
  </si>
  <si>
    <t>Significant new single estate development with primarily individual homes</t>
  </si>
  <si>
    <t>Not in top 10% (new homes recorded under Penfield)</t>
  </si>
  <si>
    <t>New suburb created (31 Oct 17) for new residential development in Penfield. New home connections would be picked up under Penfield. Residents need to change their address with their utility, so some may not be updated still.</t>
  </si>
  <si>
    <t>% businesses to res</t>
  </si>
  <si>
    <t>Businesses</t>
  </si>
  <si>
    <t>Comment</t>
  </si>
  <si>
    <t>Keep in/add to sample</t>
  </si>
  <si>
    <t>Part of sample (December 2017 Submission)</t>
  </si>
  <si>
    <t>Total homes*</t>
  </si>
  <si>
    <t>New gas customers 2011-16</t>
  </si>
  <si>
    <t>Total gas customers^</t>
  </si>
  <si>
    <t>TOTAL</t>
  </si>
  <si>
    <t>5126</t>
  </si>
  <si>
    <t>YATALA VALE</t>
  </si>
  <si>
    <t>5127</t>
  </si>
  <si>
    <t>WYNN VALE</t>
  </si>
  <si>
    <t>5291</t>
  </si>
  <si>
    <t>WORROLONG</t>
  </si>
  <si>
    <t>5011</t>
  </si>
  <si>
    <t>WOODVILLE WEST</t>
  </si>
  <si>
    <t>WOODVILLE SOUTH</t>
  </si>
  <si>
    <t>WOODVILLE PARK</t>
  </si>
  <si>
    <t>5012</t>
  </si>
  <si>
    <t>WOODVILLE NORTH</t>
  </si>
  <si>
    <t>WOODVILLE GARDENS</t>
  </si>
  <si>
    <t>WOODVILLE</t>
  </si>
  <si>
    <t>5072</t>
  </si>
  <si>
    <t>WOODFORDE</t>
  </si>
  <si>
    <t>5162</t>
  </si>
  <si>
    <t>WOODCROFT</t>
  </si>
  <si>
    <t>5013</t>
  </si>
  <si>
    <t>WINGFIELD</t>
  </si>
  <si>
    <t>5087</t>
  </si>
  <si>
    <t>WINDSOR GARDENS</t>
  </si>
  <si>
    <t>5118</t>
  </si>
  <si>
    <t>WILLASTON</t>
  </si>
  <si>
    <t>5608</t>
  </si>
  <si>
    <t>WHYALLA STUART</t>
  </si>
  <si>
    <t>5600</t>
  </si>
  <si>
    <t>WHYALLA PLAYFORD</t>
  </si>
  <si>
    <t>WHYALLA NORRIE</t>
  </si>
  <si>
    <t>5609</t>
  </si>
  <si>
    <t>WHYALLA JENKINS</t>
  </si>
  <si>
    <t>WHYALLA</t>
  </si>
  <si>
    <t>5041</t>
  </si>
  <si>
    <t>WESTBOURNE PARK</t>
  </si>
  <si>
    <t>5033</t>
  </si>
  <si>
    <t>WEST RICHMOND</t>
  </si>
  <si>
    <t>5020</t>
  </si>
  <si>
    <t>WEST LAKES SHORE</t>
  </si>
  <si>
    <t>5021</t>
  </si>
  <si>
    <t>WEST LAKES</t>
  </si>
  <si>
    <t>5007</t>
  </si>
  <si>
    <t>WEST HINDMARSH</t>
  </si>
  <si>
    <t>5008</t>
  </si>
  <si>
    <t>WEST CROYDON</t>
  </si>
  <si>
    <t>5024</t>
  </si>
  <si>
    <t>WEST BEACH</t>
  </si>
  <si>
    <t>WELLAND</t>
  </si>
  <si>
    <t>5034</t>
  </si>
  <si>
    <t>WAYVILLE</t>
  </si>
  <si>
    <t>5066</t>
  </si>
  <si>
    <t>WATTLE PARK</t>
  </si>
  <si>
    <t>5110</t>
  </si>
  <si>
    <t>WATERLOO CORNER</t>
  </si>
  <si>
    <t>5046</t>
  </si>
  <si>
    <t>WARRADALE</t>
  </si>
  <si>
    <t>5098</t>
  </si>
  <si>
    <t>5081</t>
  </si>
  <si>
    <t>WALKERVILLE</t>
  </si>
  <si>
    <t>5091</t>
  </si>
  <si>
    <t>5090</t>
  </si>
  <si>
    <t>VISTA</t>
  </si>
  <si>
    <t>5120</t>
  </si>
  <si>
    <t>VIRGINIA</t>
  </si>
  <si>
    <t>5093</t>
  </si>
  <si>
    <t>VALLEY VIEW</t>
  </si>
  <si>
    <t>VALE PARK</t>
  </si>
  <si>
    <t>5064</t>
  </si>
  <si>
    <t>URRBRAE</t>
  </si>
  <si>
    <t>5061</t>
  </si>
  <si>
    <t>UNLEY PARK</t>
  </si>
  <si>
    <t>UNLEY</t>
  </si>
  <si>
    <t>5032</t>
  </si>
  <si>
    <t>UNDERDALE</t>
  </si>
  <si>
    <t>5501</t>
  </si>
  <si>
    <t>TWO WELLS</t>
  </si>
  <si>
    <t>5065</t>
  </si>
  <si>
    <t>TUSMORE</t>
  </si>
  <si>
    <t>5158</t>
  </si>
  <si>
    <t>TROTT PARK</t>
  </si>
  <si>
    <t>5068</t>
  </si>
  <si>
    <t>TRINITY GARDENS</t>
  </si>
  <si>
    <t>5073</t>
  </si>
  <si>
    <t>TRANMERE</t>
  </si>
  <si>
    <t>5031</t>
  </si>
  <si>
    <t>TORRENSVILLE</t>
  </si>
  <si>
    <t>5062</t>
  </si>
  <si>
    <t>TORRENS PARK</t>
  </si>
  <si>
    <t>TOORAK GARDENS</t>
  </si>
  <si>
    <t>5042</t>
  </si>
  <si>
    <t>TONSLEY</t>
  </si>
  <si>
    <t>5082</t>
  </si>
  <si>
    <t>THORNGATE</t>
  </si>
  <si>
    <t>THEBARTON</t>
  </si>
  <si>
    <t>TERINGIE</t>
  </si>
  <si>
    <t>5022</t>
  </si>
  <si>
    <t>TENNYSON</t>
  </si>
  <si>
    <t>TEA TREE GULLY</t>
  </si>
  <si>
    <t>5017</t>
  </si>
  <si>
    <t>TAPEROO</t>
  </si>
  <si>
    <t>5352</t>
  </si>
  <si>
    <t>TANUNDA</t>
  </si>
  <si>
    <t>5280</t>
  </si>
  <si>
    <t>TANTANOOLA</t>
  </si>
  <si>
    <t>SURREY DOWNS</t>
  </si>
  <si>
    <t>5047</t>
  </si>
  <si>
    <t>STURT</t>
  </si>
  <si>
    <t>STONYFELL</t>
  </si>
  <si>
    <t>5069</t>
  </si>
  <si>
    <t>STEPNEY</t>
  </si>
  <si>
    <t>ST PETERS</t>
  </si>
  <si>
    <t>ST MORRIS</t>
  </si>
  <si>
    <t>ST MARYS</t>
  </si>
  <si>
    <t>ST GEORGES</t>
  </si>
  <si>
    <t>5097</t>
  </si>
  <si>
    <t>ST AGNES</t>
  </si>
  <si>
    <t>SPRINGFIELD</t>
  </si>
  <si>
    <t>5038</t>
  </si>
  <si>
    <t>SOUTH PLYMPTON</t>
  </si>
  <si>
    <t>5048</t>
  </si>
  <si>
    <t>SOUTH BRIGHTON</t>
  </si>
  <si>
    <t>5044</t>
  </si>
  <si>
    <t>SOMERTON PARK</t>
  </si>
  <si>
    <t>5540</t>
  </si>
  <si>
    <t>SOLOMONTOWN</t>
  </si>
  <si>
    <t>5114</t>
  </si>
  <si>
    <t>SMITHFIELD PLAINS</t>
  </si>
  <si>
    <t>SMITHFIELD</t>
  </si>
  <si>
    <t>SKYE</t>
  </si>
  <si>
    <t>SHEIDOW PARK</t>
  </si>
  <si>
    <t>5019</t>
  </si>
  <si>
    <t>SEMAPHORE SOUTH</t>
  </si>
  <si>
    <t>SEMAPHORE PARK</t>
  </si>
  <si>
    <t>SEMAPHORE</t>
  </si>
  <si>
    <t>5083</t>
  </si>
  <si>
    <t>SEFTON PARK</t>
  </si>
  <si>
    <t>5049</t>
  </si>
  <si>
    <t>SEAVIEW DOWNS</t>
  </si>
  <si>
    <t>5023</t>
  </si>
  <si>
    <t>SEATON</t>
  </si>
  <si>
    <t>5169</t>
  </si>
  <si>
    <t>SEAFORD MEADOWS</t>
  </si>
  <si>
    <t>SEAFORD</t>
  </si>
  <si>
    <t>SEACOMBE HEIGHTS</t>
  </si>
  <si>
    <t>SEACOMBE GARDENS</t>
  </si>
  <si>
    <t>SEACLIFF PARK</t>
  </si>
  <si>
    <t>SEACLIFF</t>
  </si>
  <si>
    <t>5106</t>
  </si>
  <si>
    <t>SALISBURY SOUTH</t>
  </si>
  <si>
    <t>5109</t>
  </si>
  <si>
    <t>SALISBURY PLAIN</t>
  </si>
  <si>
    <t>SALISBURY PARK</t>
  </si>
  <si>
    <t>5108</t>
  </si>
  <si>
    <t>SALISBURY NORTH</t>
  </si>
  <si>
    <t>SALISBURY HEIGHTS</t>
  </si>
  <si>
    <t>SALISBURY EAST</t>
  </si>
  <si>
    <t>SALISBURY DOWNS</t>
  </si>
  <si>
    <t>SALISBURY</t>
  </si>
  <si>
    <t>5070</t>
  </si>
  <si>
    <t>ROYSTON PARK</t>
  </si>
  <si>
    <t>5014</t>
  </si>
  <si>
    <t>ROYAL PARK</t>
  </si>
  <si>
    <t>ROSTREVOR</t>
  </si>
  <si>
    <t>ROSSLYN PARK</t>
  </si>
  <si>
    <t>ROSEWATER</t>
  </si>
  <si>
    <t>5067</t>
  </si>
  <si>
    <t>ROSE PARK</t>
  </si>
  <si>
    <t>5253</t>
  </si>
  <si>
    <t>ROCKY GULLY</t>
  </si>
  <si>
    <t>RISDON PARK SOUTH</t>
  </si>
  <si>
    <t>RISDON PARK</t>
  </si>
  <si>
    <t>RIDLEYTON</t>
  </si>
  <si>
    <t>RIDGEHAVEN</t>
  </si>
  <si>
    <t>RICHMOND</t>
  </si>
  <si>
    <t>5161</t>
  </si>
  <si>
    <t>REYNELLA EAST</t>
  </si>
  <si>
    <t>REYNELLA</t>
  </si>
  <si>
    <t>RENOWN PARK</t>
  </si>
  <si>
    <t>REID</t>
  </si>
  <si>
    <t>5010</t>
  </si>
  <si>
    <t>REGENCY PARK</t>
  </si>
  <si>
    <t>REDWOOD PARK</t>
  </si>
  <si>
    <t>QUEENSTOWN</t>
  </si>
  <si>
    <t>PROSPECT</t>
  </si>
  <si>
    <t>5173</t>
  </si>
  <si>
    <t>PORT WILLUNGA</t>
  </si>
  <si>
    <t>PORT PIRIE WEST</t>
  </si>
  <si>
    <t>PORT PIRIE SOUTH</t>
  </si>
  <si>
    <t>PORT PIRIE</t>
  </si>
  <si>
    <t>5167</t>
  </si>
  <si>
    <t>PORT NOARLUNGA SOUTH</t>
  </si>
  <si>
    <t>PORT NOARLUNGA</t>
  </si>
  <si>
    <t>5015</t>
  </si>
  <si>
    <t>PORT ADELAIDE</t>
  </si>
  <si>
    <t>5095</t>
  </si>
  <si>
    <t>POORAKA</t>
  </si>
  <si>
    <t>PLYMPTON PARK</t>
  </si>
  <si>
    <t>PLYMPTON</t>
  </si>
  <si>
    <t>5400</t>
  </si>
  <si>
    <t>PINKERTON PLAINS</t>
  </si>
  <si>
    <t>5016</t>
  </si>
  <si>
    <t>PETERHEAD</t>
  </si>
  <si>
    <t>5422</t>
  </si>
  <si>
    <t>PETERBOROUGH</t>
  </si>
  <si>
    <t>PENNINGTON</t>
  </si>
  <si>
    <t>5121</t>
  </si>
  <si>
    <t>PENFIELD</t>
  </si>
  <si>
    <t>PAYNEHAM SOUTH</t>
  </si>
  <si>
    <t>PAYNEHAM</t>
  </si>
  <si>
    <t>PASADENA</t>
  </si>
  <si>
    <t>5063</t>
  </si>
  <si>
    <t>PARKSIDE</t>
  </si>
  <si>
    <t>5043</t>
  </si>
  <si>
    <t>PARK HOLME</t>
  </si>
  <si>
    <t>PARALOWIE</t>
  </si>
  <si>
    <t>5107</t>
  </si>
  <si>
    <t>PARAFIELD GARDENS</t>
  </si>
  <si>
    <t>PARAFIELD</t>
  </si>
  <si>
    <t>5075</t>
  </si>
  <si>
    <t>PARADISE</t>
  </si>
  <si>
    <t>PARA VISTA</t>
  </si>
  <si>
    <t>5096</t>
  </si>
  <si>
    <t>PARA HILLS WEST</t>
  </si>
  <si>
    <t>PARA HILLS</t>
  </si>
  <si>
    <t>PANORAMA</t>
  </si>
  <si>
    <t>OVINGHAM</t>
  </si>
  <si>
    <t>OTTOWAY</t>
  </si>
  <si>
    <t>5166</t>
  </si>
  <si>
    <t>OSULLIVAN BEACH</t>
  </si>
  <si>
    <t>OSBORNE</t>
  </si>
  <si>
    <t>5163</t>
  </si>
  <si>
    <t>ONKAPARINGA HILLS</t>
  </si>
  <si>
    <t>OLD REYNELLA</t>
  </si>
  <si>
    <t>5168</t>
  </si>
  <si>
    <t>OLD NOARLUNGA</t>
  </si>
  <si>
    <t>OHALLORAN HILL</t>
  </si>
  <si>
    <t>OAKLANDS PARK</t>
  </si>
  <si>
    <t>5086</t>
  </si>
  <si>
    <t>OAKDEN</t>
  </si>
  <si>
    <t>O B FLAT</t>
  </si>
  <si>
    <t>5355</t>
  </si>
  <si>
    <t>NURIOOTPA</t>
  </si>
  <si>
    <t>5040</t>
  </si>
  <si>
    <t>NOVAR GARDENS</t>
  </si>
  <si>
    <t>NORWOOD</t>
  </si>
  <si>
    <t>5085</t>
  </si>
  <si>
    <t>NORTHFIELD</t>
  </si>
  <si>
    <t>5037</t>
  </si>
  <si>
    <t>NORTH PLYMPTON</t>
  </si>
  <si>
    <t>5018</t>
  </si>
  <si>
    <t>NORTH HAVEN</t>
  </si>
  <si>
    <t>NORTH BRIGHTON</t>
  </si>
  <si>
    <t>5006</t>
  </si>
  <si>
    <t>NORTH ADELAIDE</t>
  </si>
  <si>
    <t>NOARLUNGA DOWNS</t>
  </si>
  <si>
    <t>NOARLUNGA CENTRE</t>
  </si>
  <si>
    <t>5074</t>
  </si>
  <si>
    <t>NEWTON</t>
  </si>
  <si>
    <t>NETLEY</t>
  </si>
  <si>
    <t>NETHERBY</t>
  </si>
  <si>
    <t>NAILSWORTH</t>
  </si>
  <si>
    <t>MYRTLE BANK</t>
  </si>
  <si>
    <t>MURRAY BRIDGE</t>
  </si>
  <si>
    <t>5115</t>
  </si>
  <si>
    <t>MUNNO PARA WEST</t>
  </si>
  <si>
    <t>MUNNO PARA</t>
  </si>
  <si>
    <t>5290</t>
  </si>
  <si>
    <t>MOUNT GAMBIER</t>
  </si>
  <si>
    <t>MORPHETTVILLE</t>
  </si>
  <si>
    <t>MORPHETT VALE</t>
  </si>
  <si>
    <t>5342</t>
  </si>
  <si>
    <t>MONASH</t>
  </si>
  <si>
    <t>5092</t>
  </si>
  <si>
    <t>MODBURY NORTH</t>
  </si>
  <si>
    <t>MODBURY HEIGHTS</t>
  </si>
  <si>
    <t>MODBURY</t>
  </si>
  <si>
    <t>MOANA</t>
  </si>
  <si>
    <t>MITCHELL PARK</t>
  </si>
  <si>
    <t>MITCHAM</t>
  </si>
  <si>
    <t>MILLSWOOD</t>
  </si>
  <si>
    <t>MILE END SOUTH</t>
  </si>
  <si>
    <t>MILE END</t>
  </si>
  <si>
    <t>5039</t>
  </si>
  <si>
    <t>MELROSE PARK</t>
  </si>
  <si>
    <t>MEDINDIE GARDENS</t>
  </si>
  <si>
    <t>MEDINDIE</t>
  </si>
  <si>
    <t>5171</t>
  </si>
  <si>
    <t>MCLAREN VALE</t>
  </si>
  <si>
    <t>MAYLANDS</t>
  </si>
  <si>
    <t>5170</t>
  </si>
  <si>
    <t>MASLIN BEACH</t>
  </si>
  <si>
    <t>MARRYATVILLE</t>
  </si>
  <si>
    <t>MARLESTON</t>
  </si>
  <si>
    <t>MARION</t>
  </si>
  <si>
    <t>MARINO</t>
  </si>
  <si>
    <t>MARDEN</t>
  </si>
  <si>
    <t>MANSFIELD PARK</t>
  </si>
  <si>
    <t>MANNINGHAM</t>
  </si>
  <si>
    <t>MALVERN</t>
  </si>
  <si>
    <t>MAGILL</t>
  </si>
  <si>
    <t>MACDONALD PARK</t>
  </si>
  <si>
    <t>LYNTON</t>
  </si>
  <si>
    <t>LOWER MITCHAM</t>
  </si>
  <si>
    <t>5160</t>
  </si>
  <si>
    <t>LONSDALE</t>
  </si>
  <si>
    <t>LOCKLEYS</t>
  </si>
  <si>
    <t>LINDEN PARK</t>
  </si>
  <si>
    <t>LIGHT PASS</t>
  </si>
  <si>
    <t>LEABROOK</t>
  </si>
  <si>
    <t>LARGS NORTH</t>
  </si>
  <si>
    <t>LARGS BAY</t>
  </si>
  <si>
    <t>KURRALTA PARK</t>
  </si>
  <si>
    <t>KUDLA</t>
  </si>
  <si>
    <t>5502</t>
  </si>
  <si>
    <t>KORUNYE</t>
  </si>
  <si>
    <t>KLEMZIG</t>
  </si>
  <si>
    <t>KINGSWOOD</t>
  </si>
  <si>
    <t>KINGSTON PARK</t>
  </si>
  <si>
    <t>KINGS PARK</t>
  </si>
  <si>
    <t>5009</t>
  </si>
  <si>
    <t>KILKENNY</t>
  </si>
  <si>
    <t>5084</t>
  </si>
  <si>
    <t>KILBURN</t>
  </si>
  <si>
    <t>5025</t>
  </si>
  <si>
    <t>KIDMAN PARK</t>
  </si>
  <si>
    <t>5035</t>
  </si>
  <si>
    <t>KESWICK</t>
  </si>
  <si>
    <t>KENT TOWN</t>
  </si>
  <si>
    <t>KENSINGTON PARK</t>
  </si>
  <si>
    <t>KENSINGTON GARDENS</t>
  </si>
  <si>
    <t>KENSINGTON</t>
  </si>
  <si>
    <t>KALBEEBA</t>
  </si>
  <si>
    <t>JOSLIN</t>
  </si>
  <si>
    <t>INGLE FARM</t>
  </si>
  <si>
    <t>HYDE PARK</t>
  </si>
  <si>
    <t>HUNTFIELD HEIGHTS</t>
  </si>
  <si>
    <t>HOVE</t>
  </si>
  <si>
    <t>HOPE VALLEY</t>
  </si>
  <si>
    <t>5088</t>
  </si>
  <si>
    <t>HOLDEN HILL</t>
  </si>
  <si>
    <t>HINDMARSH</t>
  </si>
  <si>
    <t>HILTON</t>
  </si>
  <si>
    <t>5116</t>
  </si>
  <si>
    <t>HILLIER</t>
  </si>
  <si>
    <t>HILLCREST</t>
  </si>
  <si>
    <t>5112</t>
  </si>
  <si>
    <t>HILLBANK</t>
  </si>
  <si>
    <t>HIGHGATE</t>
  </si>
  <si>
    <t>5089</t>
  </si>
  <si>
    <t>HIGHBURY</t>
  </si>
  <si>
    <t>HEWETT</t>
  </si>
  <si>
    <t>HENLEY BEACH SOUTH</t>
  </si>
  <si>
    <t>HENLEY BEACH</t>
  </si>
  <si>
    <t>HENDON</t>
  </si>
  <si>
    <t>HECTORVILLE</t>
  </si>
  <si>
    <t>HEATHPOOL</t>
  </si>
  <si>
    <t>HAZELWOOD PARK</t>
  </si>
  <si>
    <t>5051</t>
  </si>
  <si>
    <t>HAWTHORNDENE</t>
  </si>
  <si>
    <t>HAWTHORN</t>
  </si>
  <si>
    <t>5159</t>
  </si>
  <si>
    <t>HAPPY VALLEY</t>
  </si>
  <si>
    <t>HAMPSTEAD GARDENS</t>
  </si>
  <si>
    <t>HALLETT COVE</t>
  </si>
  <si>
    <t>HACKNEY</t>
  </si>
  <si>
    <t>HACKHAM WEST</t>
  </si>
  <si>
    <t>HACKHAM</t>
  </si>
  <si>
    <t>GULFVIEW HEIGHTS</t>
  </si>
  <si>
    <t>5125</t>
  </si>
  <si>
    <t>GREENWITH</t>
  </si>
  <si>
    <t>GREENACRES</t>
  </si>
  <si>
    <t>GREEN FIELDS</t>
  </si>
  <si>
    <t>GRANGE</t>
  </si>
  <si>
    <t>GOULD CREEK</t>
  </si>
  <si>
    <t>GOODWOOD</t>
  </si>
  <si>
    <t>GOLDEN GROVE</t>
  </si>
  <si>
    <t>GLYNDE</t>
  </si>
  <si>
    <t>5344</t>
  </si>
  <si>
    <t>GLOSSOP</t>
  </si>
  <si>
    <t>GLENUNGA</t>
  </si>
  <si>
    <t>GLENSIDE</t>
  </si>
  <si>
    <t>GLENGOWRIE</t>
  </si>
  <si>
    <t>5045</t>
  </si>
  <si>
    <t>GLENELG SOUTH</t>
  </si>
  <si>
    <t>GLENELG NORTH</t>
  </si>
  <si>
    <t>GLENELG EAST</t>
  </si>
  <si>
    <t>GLENELG</t>
  </si>
  <si>
    <t>5052</t>
  </si>
  <si>
    <t>GLENALTA</t>
  </si>
  <si>
    <t>GLEN OSMOND</t>
  </si>
  <si>
    <t>GLANVILLE</t>
  </si>
  <si>
    <t>GLANDORE</t>
  </si>
  <si>
    <t>GILLMAN</t>
  </si>
  <si>
    <t>GILLES PLAINS</t>
  </si>
  <si>
    <t>GILBERTON</t>
  </si>
  <si>
    <t>5094</t>
  </si>
  <si>
    <t>GEPPS CROSS</t>
  </si>
  <si>
    <t>GAWLER WEST</t>
  </si>
  <si>
    <t>GAWLER SOUTH</t>
  </si>
  <si>
    <t>GAWLER EAST</t>
  </si>
  <si>
    <t>GAWLER BELT</t>
  </si>
  <si>
    <t>GAWLER</t>
  </si>
  <si>
    <t>FULLARTON</t>
  </si>
  <si>
    <t>FULHAM GARDENS</t>
  </si>
  <si>
    <t>FULHAM</t>
  </si>
  <si>
    <t>FREWVILLE</t>
  </si>
  <si>
    <t>5372</t>
  </si>
  <si>
    <t>FREELING</t>
  </si>
  <si>
    <t>FORESTVILLE</t>
  </si>
  <si>
    <t>FLINDERS PARK</t>
  </si>
  <si>
    <t>FLAGSTAFF HILL</t>
  </si>
  <si>
    <t>FITZROY</t>
  </si>
  <si>
    <t>FIRLE</t>
  </si>
  <si>
    <t>FINDON</t>
  </si>
  <si>
    <t>FERRYDEN PARK</t>
  </si>
  <si>
    <t>FELIXSTOW</t>
  </si>
  <si>
    <t>FAIRVIEW PARK</t>
  </si>
  <si>
    <t>EYRE</t>
  </si>
  <si>
    <t>EXETER</t>
  </si>
  <si>
    <t>EVERARD PARK</t>
  </si>
  <si>
    <t>EVANSTON SOUTH</t>
  </si>
  <si>
    <t>EVANSTON GARDENS</t>
  </si>
  <si>
    <t>EVANSTON</t>
  </si>
  <si>
    <t>EVANDALE</t>
  </si>
  <si>
    <t>ETHELTON</t>
  </si>
  <si>
    <t>ERINDALE</t>
  </si>
  <si>
    <t>ENFIELD</t>
  </si>
  <si>
    <t>ELIZABETH VALE</t>
  </si>
  <si>
    <t>ELIZABETH SOUTH</t>
  </si>
  <si>
    <t>5113</t>
  </si>
  <si>
    <t>ELIZABETH PARK</t>
  </si>
  <si>
    <t>ELIZABETH NORTH</t>
  </si>
  <si>
    <t>ELIZABETH GROVE</t>
  </si>
  <si>
    <t>ELIZABETH EAST</t>
  </si>
  <si>
    <t>ELIZABETH DOWNS</t>
  </si>
  <si>
    <t>ELIZABETH</t>
  </si>
  <si>
    <t>EDWARDSTOWN</t>
  </si>
  <si>
    <t>EDINBURGH NORTH</t>
  </si>
  <si>
    <t>5111</t>
  </si>
  <si>
    <t>EDINBURGH</t>
  </si>
  <si>
    <t>5050</t>
  </si>
  <si>
    <t>EDEN HILLS</t>
  </si>
  <si>
    <t>EASTWOOD</t>
  </si>
  <si>
    <t>DULWICH</t>
  </si>
  <si>
    <t>DUDLEY PARK</t>
  </si>
  <si>
    <t>DRY CREEK</t>
  </si>
  <si>
    <t>DOVER GARDENS</t>
  </si>
  <si>
    <t>DIREK</t>
  </si>
  <si>
    <t>DEVON PARK</t>
  </si>
  <si>
    <t>DERNANCOURT</t>
  </si>
  <si>
    <t>DAW PARK</t>
  </si>
  <si>
    <t>DAVOREN PARK</t>
  </si>
  <si>
    <t>DAVEYSTON</t>
  </si>
  <si>
    <t>DARLINGTON</t>
  </si>
  <si>
    <t>CUMBERLAND PARK</t>
  </si>
  <si>
    <t>CROYDON PARK</t>
  </si>
  <si>
    <t>CROYDON</t>
  </si>
  <si>
    <t>CRAIGMORE</t>
  </si>
  <si>
    <t>COWANDILLA</t>
  </si>
  <si>
    <t>COROMANDEL VALLEY</t>
  </si>
  <si>
    <t>5157</t>
  </si>
  <si>
    <t>COROMANDEL EAST</t>
  </si>
  <si>
    <t>COLONEL LIGHT GARDENS</t>
  </si>
  <si>
    <t>COLLINSWOOD</t>
  </si>
  <si>
    <t>COLLEGE PARK</t>
  </si>
  <si>
    <t>CLOVELLY PARK</t>
  </si>
  <si>
    <t>CLEARVIEW</t>
  </si>
  <si>
    <t>CLARENCE PARK</t>
  </si>
  <si>
    <t>CLARENCE GARDENS</t>
  </si>
  <si>
    <t>CLAPHAM</t>
  </si>
  <si>
    <t>5165</t>
  </si>
  <si>
    <t>CHRISTIES BEACH</t>
  </si>
  <si>
    <t>5164</t>
  </si>
  <si>
    <t>CHRISTIE DOWNS</t>
  </si>
  <si>
    <t>CHELTENHAM</t>
  </si>
  <si>
    <t>CHANDLERS HILL</t>
  </si>
  <si>
    <t>CAVAN</t>
  </si>
  <si>
    <t>CAMPBELLTOWN</t>
  </si>
  <si>
    <t>CAMDEN PARK</t>
  </si>
  <si>
    <t>BURTON</t>
  </si>
  <si>
    <t>5417</t>
  </si>
  <si>
    <t>BURRA</t>
  </si>
  <si>
    <t>BURNSIDE</t>
  </si>
  <si>
    <t>BUCKLAND PARK</t>
  </si>
  <si>
    <t>BROOKLYN PARK</t>
  </si>
  <si>
    <t>BROMPTON</t>
  </si>
  <si>
    <t>BROADVIEW</t>
  </si>
  <si>
    <t>BRIGHTON</t>
  </si>
  <si>
    <t>BRAHMA LODGE</t>
  </si>
  <si>
    <t>BOWDEN</t>
  </si>
  <si>
    <t>BLAKEVIEW</t>
  </si>
  <si>
    <t>BLAIR ATHOL</t>
  </si>
  <si>
    <t>BLACKWOOD</t>
  </si>
  <si>
    <t>BLACK FOREST</t>
  </si>
  <si>
    <t>BIRKENHEAD</t>
  </si>
  <si>
    <t>BEVERLEY</t>
  </si>
  <si>
    <t>BEULAH PARK</t>
  </si>
  <si>
    <t>5343</t>
  </si>
  <si>
    <t>BERRI</t>
  </si>
  <si>
    <t>BELLEVUE HEIGHTS</t>
  </si>
  <si>
    <t>BELAIR</t>
  </si>
  <si>
    <t>BEDFORD PARK</t>
  </si>
  <si>
    <t>BEAUMONT</t>
  </si>
  <si>
    <t>BANKSIA PARK</t>
  </si>
  <si>
    <t>AULDANA</t>
  </si>
  <si>
    <t>ATHOL PARK</t>
  </si>
  <si>
    <t>5076</t>
  </si>
  <si>
    <t>ATHELSTONE</t>
  </si>
  <si>
    <t>ASHFORD</t>
  </si>
  <si>
    <t>ASCOT PARK</t>
  </si>
  <si>
    <t>5117</t>
  </si>
  <si>
    <t>ANGLE VALE</t>
  </si>
  <si>
    <t>ANGLE PARK</t>
  </si>
  <si>
    <t>5353</t>
  </si>
  <si>
    <t>ANGASTON</t>
  </si>
  <si>
    <t>ALLENBY GARDENS</t>
  </si>
  <si>
    <t>ALDINGA BEACH</t>
  </si>
  <si>
    <t>ALDINGA</t>
  </si>
  <si>
    <t>ALBERTON</t>
  </si>
  <si>
    <t>ALBERT PARK</t>
  </si>
  <si>
    <t>5950</t>
  </si>
  <si>
    <t>ADELAIDE AIRPORT</t>
  </si>
  <si>
    <t>ADELAIDE</t>
  </si>
  <si>
    <t>5000</t>
  </si>
  <si>
    <t>ABERFOYLE PARK</t>
  </si>
  <si>
    <t>GRAND</t>
  </si>
  <si>
    <t>BUS</t>
  </si>
  <si>
    <t>RES</t>
  </si>
  <si>
    <t>SA Gas Connections March 2018</t>
  </si>
  <si>
    <t>ZADOWS LANDING</t>
  </si>
  <si>
    <t>YUNDI</t>
  </si>
  <si>
    <t>YUMALI</t>
  </si>
  <si>
    <t>YOUNGHUSBAND HOLDINGS</t>
  </si>
  <si>
    <t>YOUNGHUSBAND</t>
  </si>
  <si>
    <t>YORKETOWN</t>
  </si>
  <si>
    <t>YORKE VALLEY</t>
  </si>
  <si>
    <t>YONGALA</t>
  </si>
  <si>
    <t>YINKANIE</t>
  </si>
  <si>
    <t>YELTA</t>
  </si>
  <si>
    <t>YEELANNA</t>
  </si>
  <si>
    <t>YATTALUNGA</t>
  </si>
  <si>
    <t>YATINA</t>
  </si>
  <si>
    <t>YARRAH</t>
  </si>
  <si>
    <t>YANYARRIE</t>
  </si>
  <si>
    <t>YANTANABIE</t>
  </si>
  <si>
    <t>YANKALILLA</t>
  </si>
  <si>
    <t>YANINEE</t>
  </si>
  <si>
    <t>YAMBA</t>
  </si>
  <si>
    <t>YALPARA</t>
  </si>
  <si>
    <t>YALLUNDA FLAT</t>
  </si>
  <si>
    <t>YALANDA</t>
  </si>
  <si>
    <t>YAHL</t>
  </si>
  <si>
    <t>YADLAMALKA</t>
  </si>
  <si>
    <t>YACKA</t>
  </si>
  <si>
    <t>WYOMI</t>
  </si>
  <si>
    <t>WYNARKA</t>
  </si>
  <si>
    <t>WYE</t>
  </si>
  <si>
    <t>WUNKAR</t>
  </si>
  <si>
    <t>WUDINNA</t>
  </si>
  <si>
    <t>WRATTONBULLY</t>
  </si>
  <si>
    <t>WORLDS END</t>
  </si>
  <si>
    <t>WOOLUNDUNGA</t>
  </si>
  <si>
    <t>WOOLUMBOOL</t>
  </si>
  <si>
    <t>WOOLSHEDS</t>
  </si>
  <si>
    <t>WOOLSHED FLAT</t>
  </si>
  <si>
    <t>WOOLPUNDA</t>
  </si>
  <si>
    <t>WOOL BAY</t>
  </si>
  <si>
    <t>WOODSIDE</t>
  </si>
  <si>
    <t>WOODS POINT</t>
  </si>
  <si>
    <t>WOODLEIGH</t>
  </si>
  <si>
    <t>WOODLANE</t>
  </si>
  <si>
    <t>WOODCHESTER</t>
  </si>
  <si>
    <t>WONUARRA</t>
  </si>
  <si>
    <t>WONGYARRA</t>
  </si>
  <si>
    <t>WONGULLA</t>
  </si>
  <si>
    <t>WOMBATS REST</t>
  </si>
  <si>
    <t>WOLSELEY</t>
  </si>
  <si>
    <t>WOKURNA</t>
  </si>
  <si>
    <t>WITERA</t>
  </si>
  <si>
    <t>WISTOW</t>
  </si>
  <si>
    <t>WISANGER</t>
  </si>
  <si>
    <t>WIRRULLA</t>
  </si>
  <si>
    <t>WIRRINA COVE</t>
  </si>
  <si>
    <t>WIRREGA</t>
  </si>
  <si>
    <t>WIRRABARA</t>
  </si>
  <si>
    <t>WINULTA</t>
  </si>
  <si>
    <t>WINNINOWIE</t>
  </si>
  <si>
    <t>WINKIE</t>
  </si>
  <si>
    <t>WINDSOR</t>
  </si>
  <si>
    <t>WILMINGTON</t>
  </si>
  <si>
    <t>WILLYAROO</t>
  </si>
  <si>
    <t>WILLUNGA SOUTH</t>
  </si>
  <si>
    <t>WILLUNGA HILL</t>
  </si>
  <si>
    <t>WILLUNGA</t>
  </si>
  <si>
    <t>WILLOWIE</t>
  </si>
  <si>
    <t>WILLOW CREEK</t>
  </si>
  <si>
    <t>WILLOW BANKS</t>
  </si>
  <si>
    <t>WILLOUGHBY</t>
  </si>
  <si>
    <t>WILLOCHRA</t>
  </si>
  <si>
    <t>WILLIPPA</t>
  </si>
  <si>
    <t>WILLIAMSTOWN</t>
  </si>
  <si>
    <t>WILLAMULKA</t>
  </si>
  <si>
    <t>WILLALOOKA</t>
  </si>
  <si>
    <t>WILLALO</t>
  </si>
  <si>
    <t>WILD HORSE PLAINS</t>
  </si>
  <si>
    <t>WILD DOG VALLEY</t>
  </si>
  <si>
    <t>WILCHERRY</t>
  </si>
  <si>
    <t>WIGLEY FLAT</t>
  </si>
  <si>
    <t>WHYTE YARCOWIE</t>
  </si>
  <si>
    <t>WHITWARTA</t>
  </si>
  <si>
    <t>WHITES VALLEY</t>
  </si>
  <si>
    <t>WHITES RIVER</t>
  </si>
  <si>
    <t>WHITES FLAT</t>
  </si>
  <si>
    <t>WHITE WELL CORNER</t>
  </si>
  <si>
    <t>WHITE SANDS</t>
  </si>
  <si>
    <t>WHITE HUT</t>
  </si>
  <si>
    <t>WHITE HILL</t>
  </si>
  <si>
    <t>WHARMINDA</t>
  </si>
  <si>
    <t>WESTERN RIVER</t>
  </si>
  <si>
    <t>WESTERN FLAT</t>
  </si>
  <si>
    <t>WEST RANGE</t>
  </si>
  <si>
    <t>WEST BUNDALEER</t>
  </si>
  <si>
    <t>WEPAR</t>
  </si>
  <si>
    <t>WELLINGTON EAST</t>
  </si>
  <si>
    <t>WELLINGTON</t>
  </si>
  <si>
    <t>WEETULTA</t>
  </si>
  <si>
    <t>WEEROONA ISLAND</t>
  </si>
  <si>
    <t>WEBB BEACH</t>
  </si>
  <si>
    <t>WAURALTEE</t>
  </si>
  <si>
    <t>WATTLE RANGE EAST</t>
  </si>
  <si>
    <t>WATTLE RANGE</t>
  </si>
  <si>
    <t>WATTLE FLAT</t>
  </si>
  <si>
    <t>WATRABA</t>
  </si>
  <si>
    <t>WATERVALE</t>
  </si>
  <si>
    <t>WATERLOO</t>
  </si>
  <si>
    <t>WATERFALL GULLY</t>
  </si>
  <si>
    <t>WATCHMAN</t>
  </si>
  <si>
    <t>WASLEYS</t>
  </si>
  <si>
    <t>WASHPOOL</t>
  </si>
  <si>
    <t>WARTAKA</t>
  </si>
  <si>
    <t>WARRAMBOO</t>
  </si>
  <si>
    <t>WAROOKA</t>
  </si>
  <si>
    <t>WARNES</t>
  </si>
  <si>
    <t>WARNERTOWN</t>
  </si>
  <si>
    <t>WARD HILL</t>
  </si>
  <si>
    <t>WARD BELT</t>
  </si>
  <si>
    <t>WARBURTO</t>
  </si>
  <si>
    <t>WAPPILKA</t>
  </si>
  <si>
    <t>WANILLA</t>
  </si>
  <si>
    <t>WANGOLINA</t>
  </si>
  <si>
    <t>WANGARY</t>
  </si>
  <si>
    <t>WANDILO</t>
  </si>
  <si>
    <t>WANDEARAH WEST</t>
  </si>
  <si>
    <t>WANDEARAH EAST</t>
  </si>
  <si>
    <t>WANDANA</t>
  </si>
  <si>
    <t>WANBI</t>
  </si>
  <si>
    <t>WAMI KATA</t>
  </si>
  <si>
    <t>WALTOWA</t>
  </si>
  <si>
    <t>WALLOWAY</t>
  </si>
  <si>
    <t>WALLAROO PLAIN</t>
  </si>
  <si>
    <t>WALLAROO MINES</t>
  </si>
  <si>
    <t>WALLAROO</t>
  </si>
  <si>
    <t>WALLALA</t>
  </si>
  <si>
    <t>WALL FLAT</t>
  </si>
  <si>
    <t>WALKER FLAT</t>
  </si>
  <si>
    <t>WAITPINGA</t>
  </si>
  <si>
    <t>WAIKERIE</t>
  </si>
  <si>
    <t>WADDIKEE</t>
  </si>
  <si>
    <t>VIVONNE BAY</t>
  </si>
  <si>
    <t>VINE VALE</t>
  </si>
  <si>
    <t>VICTOR HARBOR</t>
  </si>
  <si>
    <t>VERRAN</t>
  </si>
  <si>
    <t>VERDUN</t>
  </si>
  <si>
    <t>VENUS BAY</t>
  </si>
  <si>
    <t>VEITCH</t>
  </si>
  <si>
    <t>UWORRA</t>
  </si>
  <si>
    <t>URANIA</t>
  </si>
  <si>
    <t>URAIDLA</t>
  </si>
  <si>
    <t>UPPER STURT</t>
  </si>
  <si>
    <t>UPPER HERMITAGE</t>
  </si>
  <si>
    <t>UPALINNA</t>
  </si>
  <si>
    <t>UNGARRA</t>
  </si>
  <si>
    <t>UNDALYA</t>
  </si>
  <si>
    <t>ULYERRA</t>
  </si>
  <si>
    <t>ULEYBURY</t>
  </si>
  <si>
    <t>UCOLTA</t>
  </si>
  <si>
    <t>TYRINGA</t>
  </si>
  <si>
    <t>TUNKALILLA</t>
  </si>
  <si>
    <t>TUNGKILLO</t>
  </si>
  <si>
    <t>TUMBY BAY</t>
  </si>
  <si>
    <t>TULKA</t>
  </si>
  <si>
    <t>TRURO</t>
  </si>
  <si>
    <t>TRIHI</t>
  </si>
  <si>
    <t>TOWITTA</t>
  </si>
  <si>
    <t>TOTNESS</t>
  </si>
  <si>
    <t>TOTHILL CREEK</t>
  </si>
  <si>
    <t>TOTHILL BELT</t>
  </si>
  <si>
    <t>TORRENS VALE</t>
  </si>
  <si>
    <t>TORRENS ISLAND</t>
  </si>
  <si>
    <t>TOOTENILLA</t>
  </si>
  <si>
    <t>TOORA</t>
  </si>
  <si>
    <t>TOOPERANG</t>
  </si>
  <si>
    <t>TOOLIGIE</t>
  </si>
  <si>
    <t>TOLDEROL</t>
  </si>
  <si>
    <t>TINTINARA</t>
  </si>
  <si>
    <t>TILLEY SWAMP</t>
  </si>
  <si>
    <t>TIDDY WIDDY BEACH</t>
  </si>
  <si>
    <t>TICKERA</t>
  </si>
  <si>
    <t>TIATUKIA</t>
  </si>
  <si>
    <t>THRINGTON</t>
  </si>
  <si>
    <t>THORNLEA</t>
  </si>
  <si>
    <t>THOMPSON BEACH</t>
  </si>
  <si>
    <t>THOMAS PLAIN</t>
  </si>
  <si>
    <t>THEVENARD</t>
  </si>
  <si>
    <t>THE RANGE</t>
  </si>
  <si>
    <t>THE POINT</t>
  </si>
  <si>
    <t>THE PINES</t>
  </si>
  <si>
    <t>THE GAP</t>
  </si>
  <si>
    <t>TEROWIE</t>
  </si>
  <si>
    <t>TEPKO</t>
  </si>
  <si>
    <t>TEMPLERS</t>
  </si>
  <si>
    <t>TELOWIE</t>
  </si>
  <si>
    <t>TEAL FLAT</t>
  </si>
  <si>
    <t>TAYLORVILLE</t>
  </si>
  <si>
    <t>TAUNTON</t>
  </si>
  <si>
    <t>TATACHILLA</t>
  </si>
  <si>
    <t>TARPEENA</t>
  </si>
  <si>
    <t>TARNMA</t>
  </si>
  <si>
    <t>TARLEE</t>
  </si>
  <si>
    <t>TARCOWIE</t>
  </si>
  <si>
    <t>TARATAP</t>
  </si>
  <si>
    <t>TAPLAN</t>
  </si>
  <si>
    <t>TALIA</t>
  </si>
  <si>
    <t>TALDRA</t>
  </si>
  <si>
    <t>TAILEM BEND</t>
  </si>
  <si>
    <t>SWEDE FLAT</t>
  </si>
  <si>
    <t>SWANPORT</t>
  </si>
  <si>
    <t>SWAN REACH</t>
  </si>
  <si>
    <t>SUTTONTOWN</t>
  </si>
  <si>
    <t>SUTHERLANDS</t>
  </si>
  <si>
    <t>SUNNYVALE</t>
  </si>
  <si>
    <t>SUNNYSIDE</t>
  </si>
  <si>
    <t>SUNNYDALE</t>
  </si>
  <si>
    <t>SUNNYBRAE</t>
  </si>
  <si>
    <t>SUNLANDS</t>
  </si>
  <si>
    <t>SUMMERTOWN</t>
  </si>
  <si>
    <t>SULTANA POINT</t>
  </si>
  <si>
    <t>STUN'SAIL BOOM</t>
  </si>
  <si>
    <t>STUART</t>
  </si>
  <si>
    <t>STRUAN</t>
  </si>
  <si>
    <t>STREAKY BAY</t>
  </si>
  <si>
    <t>STRATHALBYN</t>
  </si>
  <si>
    <t>STOW</t>
  </si>
  <si>
    <t>STONEFIELD</t>
  </si>
  <si>
    <t>STONE WELL</t>
  </si>
  <si>
    <t>STONE HUT</t>
  </si>
  <si>
    <t>STOKES BAY</t>
  </si>
  <si>
    <t>STOCKYARD PLAIN</t>
  </si>
  <si>
    <t>STOCKYARD CREEK</t>
  </si>
  <si>
    <t>STOCKWELL</t>
  </si>
  <si>
    <t>STOCKPORT</t>
  </si>
  <si>
    <t>STIRLING NORTH</t>
  </si>
  <si>
    <t>STIRLING</t>
  </si>
  <si>
    <t>STEWART RANGE</t>
  </si>
  <si>
    <t>STENHOUSE BAY</t>
  </si>
  <si>
    <t>STEINFELD</t>
  </si>
  <si>
    <t>STEELTON</t>
  </si>
  <si>
    <t>STANSBURY</t>
  </si>
  <si>
    <t>STANLEY FLAT</t>
  </si>
  <si>
    <t>STANLEY</t>
  </si>
  <si>
    <t>ST KITTS</t>
  </si>
  <si>
    <t>ST KILDA</t>
  </si>
  <si>
    <t>ST JOHNS</t>
  </si>
  <si>
    <t>ST IVES</t>
  </si>
  <si>
    <t>SQUARE MILE</t>
  </si>
  <si>
    <t>SPRINGTON</t>
  </si>
  <si>
    <t>SPRING GULLY</t>
  </si>
  <si>
    <t>SPRING FARM</t>
  </si>
  <si>
    <t>SPENCE</t>
  </si>
  <si>
    <t>SPECTACLE LAKE</t>
  </si>
  <si>
    <t>SPALDING</t>
  </si>
  <si>
    <t>SOUTHEND</t>
  </si>
  <si>
    <t>SOUTH KILKERRAN</t>
  </si>
  <si>
    <t>SOUTH HUMMOCKS</t>
  </si>
  <si>
    <t>SOLOMON</t>
  </si>
  <si>
    <t>SNOWTOWN</t>
  </si>
  <si>
    <t>SMOKY BAY</t>
  </si>
  <si>
    <t>SLEAFORD</t>
  </si>
  <si>
    <t>SILVERTON</t>
  </si>
  <si>
    <t>SHORT</t>
  </si>
  <si>
    <t>SHERWOOD</t>
  </si>
  <si>
    <t>SHERLOCK</t>
  </si>
  <si>
    <t>SHERINGA</t>
  </si>
  <si>
    <t>SHEA-OAK LOG</t>
  </si>
  <si>
    <t>SHEAOAK FLAT</t>
  </si>
  <si>
    <t>SHAUGH</t>
  </si>
  <si>
    <t>SEVENHILL</t>
  </si>
  <si>
    <t>SEPPELTSFIELD</t>
  </si>
  <si>
    <t>SENIOR</t>
  </si>
  <si>
    <t>SELLICKS HILL</t>
  </si>
  <si>
    <t>SELLICKS BEACH</t>
  </si>
  <si>
    <t>SEDDON</t>
  </si>
  <si>
    <t>SEDAN</t>
  </si>
  <si>
    <t>SECOND VALLEY</t>
  </si>
  <si>
    <t>SEBASTOPOL</t>
  </si>
  <si>
    <t>SEAL BAY</t>
  </si>
  <si>
    <t>SCOTT CREEK</t>
  </si>
  <si>
    <t>SCHELL WELL</t>
  </si>
  <si>
    <t>SCEALE BAY</t>
  </si>
  <si>
    <t>SAPPHIRETOWN</t>
  </si>
  <si>
    <t>SANDY GROVE</t>
  </si>
  <si>
    <t>SANDY CREEK</t>
  </si>
  <si>
    <t>SANDLETON</t>
  </si>
  <si>
    <t>SANDILANDS</t>
  </si>
  <si>
    <t>SANDERSTON</t>
  </si>
  <si>
    <t>SANDERGROVE</t>
  </si>
  <si>
    <t>SANDALWOOD</t>
  </si>
  <si>
    <t>SAMPSON FLAT</t>
  </si>
  <si>
    <t>SALTIA</t>
  </si>
  <si>
    <t>SALTER SPRINGS</t>
  </si>
  <si>
    <t>SALT CREEK</t>
  </si>
  <si>
    <t>SALEM</t>
  </si>
  <si>
    <t>SAINTS</t>
  </si>
  <si>
    <t>SADDLEWORTH</t>
  </si>
  <si>
    <t>RUDALL</t>
  </si>
  <si>
    <t>ROWLAND FLAT</t>
  </si>
  <si>
    <t>ROSEWORTHY</t>
  </si>
  <si>
    <t>ROSETOWN</t>
  </si>
  <si>
    <t>ROSEDALE</t>
  </si>
  <si>
    <t>ROGUES POINT</t>
  </si>
  <si>
    <t>ROCKY PLAIN</t>
  </si>
  <si>
    <t>ROCKY CAMP</t>
  </si>
  <si>
    <t>ROCKLEIGH</t>
  </si>
  <si>
    <t>ROCHESTER</t>
  </si>
  <si>
    <t>ROBERTSTOWN</t>
  </si>
  <si>
    <t>ROBE</t>
  </si>
  <si>
    <t>RIVERTON</t>
  </si>
  <si>
    <t>RIVERGLEN</t>
  </si>
  <si>
    <t>RIVERGLADES</t>
  </si>
  <si>
    <t>RHYNIE</t>
  </si>
  <si>
    <t>RENMARK WEST</t>
  </si>
  <si>
    <t>RENMARK SOUTH</t>
  </si>
  <si>
    <t>RENMARK NORTH</t>
  </si>
  <si>
    <t>RENMARK</t>
  </si>
  <si>
    <t>RENDELSHAM</t>
  </si>
  <si>
    <t>REEVES PLAINS</t>
  </si>
  <si>
    <t>REEDY CREEK</t>
  </si>
  <si>
    <t>REDHILL</t>
  </si>
  <si>
    <t>REDBANKS</t>
  </si>
  <si>
    <t>RED CREEK</t>
  </si>
  <si>
    <t>RAUKKAN</t>
  </si>
  <si>
    <t>RAPID BAY</t>
  </si>
  <si>
    <t>RAMSAY</t>
  </si>
  <si>
    <t>RAMCO HEIGHTS</t>
  </si>
  <si>
    <t>RAMCO</t>
  </si>
  <si>
    <t>RACECOURSE BAY</t>
  </si>
  <si>
    <t>QUORN</t>
  </si>
  <si>
    <t>QUALCO</t>
  </si>
  <si>
    <t>PYGERY</t>
  </si>
  <si>
    <t>PYAP WEST</t>
  </si>
  <si>
    <t>PYAP</t>
  </si>
  <si>
    <t>PUTTAPA</t>
  </si>
  <si>
    <t>PURNONG LANDING</t>
  </si>
  <si>
    <t>PURNONG</t>
  </si>
  <si>
    <t>PUNYELROO</t>
  </si>
  <si>
    <t>PUNTHARI</t>
  </si>
  <si>
    <t>PUNTABIE</t>
  </si>
  <si>
    <t>PROSPECT HILL</t>
  </si>
  <si>
    <t>PRICE</t>
  </si>
  <si>
    <t>PRELINNA</t>
  </si>
  <si>
    <t>PORTER LAGOON</t>
  </si>
  <si>
    <t>PORT WAKEFIELD</t>
  </si>
  <si>
    <t>PORT VINCENT</t>
  </si>
  <si>
    <t>PORT VICTORIA</t>
  </si>
  <si>
    <t>PORT RICKABY</t>
  </si>
  <si>
    <t>PORT PATERSON</t>
  </si>
  <si>
    <t>PORT PARHAM</t>
  </si>
  <si>
    <t>PORT NEILL</t>
  </si>
  <si>
    <t>PORT MOOROWIE</t>
  </si>
  <si>
    <t>PORT MANNUM</t>
  </si>
  <si>
    <t>PORT MACDONNELL</t>
  </si>
  <si>
    <t>PORT LINCOLN</t>
  </si>
  <si>
    <t>PORT KENNY</t>
  </si>
  <si>
    <t>PORT JULIA</t>
  </si>
  <si>
    <t>PORT HUGHES</t>
  </si>
  <si>
    <t>PORT GIBBON</t>
  </si>
  <si>
    <t>PORT GERMEIN</t>
  </si>
  <si>
    <t>PORT GAWLER</t>
  </si>
  <si>
    <t>PORT FLINDERS</t>
  </si>
  <si>
    <t>PORT ELLIOT</t>
  </si>
  <si>
    <t>PORT DAVIS</t>
  </si>
  <si>
    <t>PORT BROUGHTON</t>
  </si>
  <si>
    <t>PORT AUGUSTA WEST</t>
  </si>
  <si>
    <t>PORT AUGUSTA</t>
  </si>
  <si>
    <t>PORT ARTHUR</t>
  </si>
  <si>
    <t>PORKY FLAT</t>
  </si>
  <si>
    <t>POONINDIE</t>
  </si>
  <si>
    <t>POOGINOOK</t>
  </si>
  <si>
    <t>POOGINAGORIC</t>
  </si>
  <si>
    <t>POOCHERA</t>
  </si>
  <si>
    <t>PONDE</t>
  </si>
  <si>
    <t>POMPOOTA</t>
  </si>
  <si>
    <t>POLTALLOCH</t>
  </si>
  <si>
    <t>POLISH HILL RIVER</t>
  </si>
  <si>
    <t>POLDA</t>
  </si>
  <si>
    <t>POINT TURTON</t>
  </si>
  <si>
    <t>POINT STURT</t>
  </si>
  <si>
    <t>POINT SOUTTAR</t>
  </si>
  <si>
    <t>POINT PEARCE</t>
  </si>
  <si>
    <t>POINT PASS</t>
  </si>
  <si>
    <t>POINT MCLEAY</t>
  </si>
  <si>
    <t>POINT LOWLY NORTH</t>
  </si>
  <si>
    <t>POINT LOWLY</t>
  </si>
  <si>
    <t>POINT BOSTON</t>
  </si>
  <si>
    <t>PLEASANT PARK</t>
  </si>
  <si>
    <t>PIRIE EAST</t>
  </si>
  <si>
    <t>PINNAROO</t>
  </si>
  <si>
    <t>PINKS BEACH</t>
  </si>
  <si>
    <t>PINKAWILLINIE</t>
  </si>
  <si>
    <t>PINERY</t>
  </si>
  <si>
    <t>PINE POINT</t>
  </si>
  <si>
    <t>PINE HILL</t>
  </si>
  <si>
    <t>PINE CREEK</t>
  </si>
  <si>
    <t>PIMBAACLA</t>
  </si>
  <si>
    <t>PIKE RIVER</t>
  </si>
  <si>
    <t>PIEDNIPPIE</t>
  </si>
  <si>
    <t>PICCADILLY</t>
  </si>
  <si>
    <t>PEWSEY VALE</t>
  </si>
  <si>
    <t>PETWOOD</t>
  </si>
  <si>
    <t>PETINA</t>
  </si>
  <si>
    <t>PETHERICK</t>
  </si>
  <si>
    <t>PETERSVILLE</t>
  </si>
  <si>
    <t>PERPONDA</t>
  </si>
  <si>
    <t>PERLUBIE</t>
  </si>
  <si>
    <t>PENWORTHAM</t>
  </si>
  <si>
    <t>PENRICE</t>
  </si>
  <si>
    <t>PENONG</t>
  </si>
  <si>
    <t>PENOLA</t>
  </si>
  <si>
    <t>PENNESHAW</t>
  </si>
  <si>
    <t>PENFIELD GARDENS</t>
  </si>
  <si>
    <t>PELLARING FLAT</t>
  </si>
  <si>
    <t>PELICAN POINT</t>
  </si>
  <si>
    <t>PELICAN LAGOON</t>
  </si>
  <si>
    <t>PEKINA</t>
  </si>
  <si>
    <t>PEEP HILL</t>
  </si>
  <si>
    <t>PEEBINGA</t>
  </si>
  <si>
    <t>PEARLAH</t>
  </si>
  <si>
    <t>PEAKE</t>
  </si>
  <si>
    <t>PATA</t>
  </si>
  <si>
    <t>PASKEVILLE</t>
  </si>
  <si>
    <t>PARUNA</t>
  </si>
  <si>
    <t>PARSONS BEACH</t>
  </si>
  <si>
    <t>PARRAKIE</t>
  </si>
  <si>
    <t>PARNDANA</t>
  </si>
  <si>
    <t>PARNAROO</t>
  </si>
  <si>
    <t>PARIS CREEK</t>
  </si>
  <si>
    <t>PARINGA</t>
  </si>
  <si>
    <t>PARILLA</t>
  </si>
  <si>
    <t>PARHAM</t>
  </si>
  <si>
    <t>PARAWA</t>
  </si>
  <si>
    <t>PARATOO</t>
  </si>
  <si>
    <t>PARAMATTA</t>
  </si>
  <si>
    <t>PARACOMBE</t>
  </si>
  <si>
    <t>PANITYA</t>
  </si>
  <si>
    <t>PANDURRA</t>
  </si>
  <si>
    <t>PALMER</t>
  </si>
  <si>
    <t>PALLAMANA</t>
  </si>
  <si>
    <t>PALKAGEE</t>
  </si>
  <si>
    <t>PAISLEY</t>
  </si>
  <si>
    <t>PAGES FLAT</t>
  </si>
  <si>
    <t>PAECHTOWN</t>
  </si>
  <si>
    <t>PADTHAWAY</t>
  </si>
  <si>
    <t>OWEN</t>
  </si>
  <si>
    <t>OVERLAND CORNER</t>
  </si>
  <si>
    <t>ORROROO</t>
  </si>
  <si>
    <t>OODLA WIRRA</t>
  </si>
  <si>
    <t>ONE TREE HILL</t>
  </si>
  <si>
    <t>OLD TEAL FLAT</t>
  </si>
  <si>
    <t>OLD CALPERUM</t>
  </si>
  <si>
    <t>OAKDEN HILLS</t>
  </si>
  <si>
    <t>OAKBANK</t>
  </si>
  <si>
    <t>NURRAGI</t>
  </si>
  <si>
    <t>NUROM</t>
  </si>
  <si>
    <t>NUNJIKOMPITA</t>
  </si>
  <si>
    <t>NOTTS WELL</t>
  </si>
  <si>
    <t>NORTON SUMMIT</t>
  </si>
  <si>
    <t>NORTHERN HEIGHTS</t>
  </si>
  <si>
    <t>NORTH YELTA</t>
  </si>
  <si>
    <t>NORTH WEST BEND</t>
  </si>
  <si>
    <t>NORTH SHIELDS</t>
  </si>
  <si>
    <t>NORTH MOONTA</t>
  </si>
  <si>
    <t>NORTH CAPE</t>
  </si>
  <si>
    <t>NORTH BOOBOROWIE</t>
  </si>
  <si>
    <t>NORTH BEACH</t>
  </si>
  <si>
    <t>NORMANVILLE</t>
  </si>
  <si>
    <t>NORA CREINA</t>
  </si>
  <si>
    <t>NINNES</t>
  </si>
  <si>
    <t>NILPENA</t>
  </si>
  <si>
    <t>NILDOTTIE</t>
  </si>
  <si>
    <t>NGARKAT</t>
  </si>
  <si>
    <t>NGAPALA</t>
  </si>
  <si>
    <t>NEWLAND</t>
  </si>
  <si>
    <t>NEW WELL</t>
  </si>
  <si>
    <t>NEW TOWN</t>
  </si>
  <si>
    <t>NEW RESIDENCE</t>
  </si>
  <si>
    <t>NETHERTON</t>
  </si>
  <si>
    <t>NEPEAN BAY</t>
  </si>
  <si>
    <t>NEPABUNNA</t>
  </si>
  <si>
    <t>NENE VALLEY</t>
  </si>
  <si>
    <t>NELSHABY</t>
  </si>
  <si>
    <t>NECTAR BROOK</t>
  </si>
  <si>
    <t>NEALES FLAT</t>
  </si>
  <si>
    <t>NATURI</t>
  </si>
  <si>
    <t>NARRUNG</t>
  </si>
  <si>
    <t>NARRIDY</t>
  </si>
  <si>
    <t>NARACOORTE</t>
  </si>
  <si>
    <t>NAPPERBY</t>
  </si>
  <si>
    <t>NANTAWARRA</t>
  </si>
  <si>
    <t>NANGWARRY</t>
  </si>
  <si>
    <t>NANGKITA</t>
  </si>
  <si>
    <t>NALYAPPA</t>
  </si>
  <si>
    <t>NALPA</t>
  </si>
  <si>
    <t>NAIRNE</t>
  </si>
  <si>
    <t>NAIN</t>
  </si>
  <si>
    <t>NAIDIA</t>
  </si>
  <si>
    <t>NADIA</t>
  </si>
  <si>
    <t>NADDA</t>
  </si>
  <si>
    <t>NACKARA</t>
  </si>
  <si>
    <t>MYRTLE SPRINGS</t>
  </si>
  <si>
    <t>MYPONGA BEACH</t>
  </si>
  <si>
    <t>MYPONGA</t>
  </si>
  <si>
    <t>MYPOLONGA</t>
  </si>
  <si>
    <t>MYLOR</t>
  </si>
  <si>
    <t>MUSTON</t>
  </si>
  <si>
    <t>MURTHO</t>
  </si>
  <si>
    <t>MURRAY TOWN</t>
  </si>
  <si>
    <t>MURRAY BRIDGE SOUTH</t>
  </si>
  <si>
    <t>MURRAY BRIDGE NORTH</t>
  </si>
  <si>
    <t>MURRAY BRIDGE EAST</t>
  </si>
  <si>
    <t>MURRAWONG</t>
  </si>
  <si>
    <t>MURNINNIE BEACH</t>
  </si>
  <si>
    <t>MURLONG</t>
  </si>
  <si>
    <t>MURDINGA</t>
  </si>
  <si>
    <t>MURBKO</t>
  </si>
  <si>
    <t>MUNNO PARA DOWNS</t>
  </si>
  <si>
    <t>MUNDULLA WEST</t>
  </si>
  <si>
    <t>MUNDULLA</t>
  </si>
  <si>
    <t>MUNDOORA</t>
  </si>
  <si>
    <t>MUNDOO ISLAND</t>
  </si>
  <si>
    <t>MUNDIC CREEK</t>
  </si>
  <si>
    <t>MUNDALLIO</t>
  </si>
  <si>
    <t>MULLAQUANA</t>
  </si>
  <si>
    <t>MULGUNDAWA</t>
  </si>
  <si>
    <t>MUDAMUCKLA</t>
  </si>
  <si>
    <t>MOYHALL</t>
  </si>
  <si>
    <t>MOUNT WEDGE</t>
  </si>
  <si>
    <t>MOUNT TORRENS</t>
  </si>
  <si>
    <t>MOUNT TEMPLETON</t>
  </si>
  <si>
    <t>MOUNT SERLE</t>
  </si>
  <si>
    <t>MOUNT SCHANK</t>
  </si>
  <si>
    <t>MOUNT PLEASANT</t>
  </si>
  <si>
    <t>MOUNT OSMOND</t>
  </si>
  <si>
    <t>MOUNT OBSERVATION</t>
  </si>
  <si>
    <t>MOUNT MCKENZIE</t>
  </si>
  <si>
    <t>MOUNT MCINTYRE</t>
  </si>
  <si>
    <t>MOUNT MARY</t>
  </si>
  <si>
    <t>MOUNT MAGNIFICENT</t>
  </si>
  <si>
    <t>MOUNT LIGHT</t>
  </si>
  <si>
    <t>MOUNT JOY</t>
  </si>
  <si>
    <t>MOUNT JAGGED</t>
  </si>
  <si>
    <t>MOUNT HOPE</t>
  </si>
  <si>
    <t>MOUNT GEORGE</t>
  </si>
  <si>
    <t>MOUNT DUTTON BAY</t>
  </si>
  <si>
    <t>MOUNT DRUMMOND</t>
  </si>
  <si>
    <t>MOUNT DAMPER</t>
  </si>
  <si>
    <t>MOUNT CRAWFORD</t>
  </si>
  <si>
    <t>MOUNT COOPER</t>
  </si>
  <si>
    <t>MOUNT COMPASS</t>
  </si>
  <si>
    <t>MOUNT CHARLES</t>
  </si>
  <si>
    <t>MOUNT BURR</t>
  </si>
  <si>
    <t>MOUNT BRYAN EAST</t>
  </si>
  <si>
    <t>MOUNT BRYAN</t>
  </si>
  <si>
    <t>MOUNT BENSON</t>
  </si>
  <si>
    <t>MOUNT BARKER SUMMIT</t>
  </si>
  <si>
    <t>MOUNT BARKER SPRINGS</t>
  </si>
  <si>
    <t>MOUNT BARKER JUNCTION</t>
  </si>
  <si>
    <t>MOUNT BARKER</t>
  </si>
  <si>
    <t>MOUNT ARDEN</t>
  </si>
  <si>
    <t>MOSQUITO HILL</t>
  </si>
  <si>
    <t>MOSELEY</t>
  </si>
  <si>
    <t>MORTANA</t>
  </si>
  <si>
    <t>MORPHETTS FLAT</t>
  </si>
  <si>
    <t>MORN HILL</t>
  </si>
  <si>
    <t>MORGAN</t>
  </si>
  <si>
    <t>MORCHARD</t>
  </si>
  <si>
    <t>MOPPA</t>
  </si>
  <si>
    <t>MOOROOK SOUTH</t>
  </si>
  <si>
    <t>MOOROOK</t>
  </si>
  <si>
    <t>MOORLANDS</t>
  </si>
  <si>
    <t>MOORAK</t>
  </si>
  <si>
    <t>MOONTA MINES</t>
  </si>
  <si>
    <t>MOONTA BAY</t>
  </si>
  <si>
    <t>MOONTA</t>
  </si>
  <si>
    <t>MOODY</t>
  </si>
  <si>
    <t>MOOCKRA</t>
  </si>
  <si>
    <t>MONTEITH</t>
  </si>
  <si>
    <t>MONTARRA</t>
  </si>
  <si>
    <t>MONTACUTE</t>
  </si>
  <si>
    <t>MONGOLATA</t>
  </si>
  <si>
    <t>MONBULLA</t>
  </si>
  <si>
    <t>MONARTO SOUTH</t>
  </si>
  <si>
    <t>MONARTO</t>
  </si>
  <si>
    <t>MOERLONG</t>
  </si>
  <si>
    <t>MOCULTA</t>
  </si>
  <si>
    <t>MOBILONG</t>
  </si>
  <si>
    <t>MITCHELLVILLE</t>
  </si>
  <si>
    <t>MITCHELL</t>
  </si>
  <si>
    <t>MIRANDA</t>
  </si>
  <si>
    <t>MINVALARA</t>
  </si>
  <si>
    <t>MINTARO</t>
  </si>
  <si>
    <t>MINNIPA</t>
  </si>
  <si>
    <t>MINLATON</t>
  </si>
  <si>
    <t>MINGBOOL</t>
  </si>
  <si>
    <t>MINDARIE</t>
  </si>
  <si>
    <t>MINBURRA PLAIN</t>
  </si>
  <si>
    <t>MINBRIE</t>
  </si>
  <si>
    <t>MILTALIE</t>
  </si>
  <si>
    <t>MILLICENT</t>
  </si>
  <si>
    <t>MIL-LEL</t>
  </si>
  <si>
    <t>MILLBROOK</t>
  </si>
  <si>
    <t>MILENDELLA</t>
  </si>
  <si>
    <t>MILANG</t>
  </si>
  <si>
    <t>MIDGEE</t>
  </si>
  <si>
    <t>MIDDLETON</t>
  </si>
  <si>
    <t>MIDDLE RIVER</t>
  </si>
  <si>
    <t>MIDDLE BEACH</t>
  </si>
  <si>
    <t>MERRITON</t>
  </si>
  <si>
    <t>MERIBAH</t>
  </si>
  <si>
    <t>MERGHINY</t>
  </si>
  <si>
    <t>MERCUNDA</t>
  </si>
  <si>
    <t>MENZIES</t>
  </si>
  <si>
    <t>MENINGIE WEST</t>
  </si>
  <si>
    <t>MENINGIE EAST</t>
  </si>
  <si>
    <t>MENINGIE</t>
  </si>
  <si>
    <t>MELTON</t>
  </si>
  <si>
    <t>MELROSE</t>
  </si>
  <si>
    <t>MEADOWS</t>
  </si>
  <si>
    <t>MCLAREN FLAT</t>
  </si>
  <si>
    <t>MCHARG CREEK</t>
  </si>
  <si>
    <t>MCCRACKEN</t>
  </si>
  <si>
    <t>MCCALLUM</t>
  </si>
  <si>
    <t>MCBEAN POUND</t>
  </si>
  <si>
    <t>MAYFIELD</t>
  </si>
  <si>
    <t>MAUDE</t>
  </si>
  <si>
    <t>MATTA FLAT</t>
  </si>
  <si>
    <t>MARYVALE</t>
  </si>
  <si>
    <t>MARRABEL</t>
  </si>
  <si>
    <t>MAROLA</t>
  </si>
  <si>
    <t>MARKS LANDING</t>
  </si>
  <si>
    <t>MARKARANKA</t>
  </si>
  <si>
    <t>MARION BAY</t>
  </si>
  <si>
    <t>MARCOLLAT</t>
  </si>
  <si>
    <t>MARBLE HILL</t>
  </si>
  <si>
    <t>MARANANGA</t>
  </si>
  <si>
    <t>MARAMA</t>
  </si>
  <si>
    <t>MANTUNG</t>
  </si>
  <si>
    <t>MANOORA</t>
  </si>
  <si>
    <t>MANNUM</t>
  </si>
  <si>
    <t>MANNERS WELL</t>
  </si>
  <si>
    <t>MANNANARIE</t>
  </si>
  <si>
    <t>MANGALO</t>
  </si>
  <si>
    <t>MAMBRAY CREEK</t>
  </si>
  <si>
    <t>MALTEE</t>
  </si>
  <si>
    <t>MALPAS</t>
  </si>
  <si>
    <t>MALLALA</t>
  </si>
  <si>
    <t>MALINONG</t>
  </si>
  <si>
    <t>MAKIN</t>
  </si>
  <si>
    <t>MAITLAND</t>
  </si>
  <si>
    <t>MAGGEA</t>
  </si>
  <si>
    <t>MAGDALA</t>
  </si>
  <si>
    <t>MAGAREY</t>
  </si>
  <si>
    <t>MACGILLIVRAY</t>
  </si>
  <si>
    <t>MACCLESFIELD</t>
  </si>
  <si>
    <t>MAAOUPE</t>
  </si>
  <si>
    <t>LYRUP</t>
  </si>
  <si>
    <t>LYNDOCH</t>
  </si>
  <si>
    <t>LYNDHURST</t>
  </si>
  <si>
    <t>LUCKY BAY</t>
  </si>
  <si>
    <t>LUCINDALE</t>
  </si>
  <si>
    <t>LOXTON NORTH</t>
  </si>
  <si>
    <t>LOXTON</t>
  </si>
  <si>
    <t>LOWER LIGHT</t>
  </si>
  <si>
    <t>LOWER INMAN VALLEY</t>
  </si>
  <si>
    <t>LOWER HERMITAGE</t>
  </si>
  <si>
    <t>LOWER BROUGHTON</t>
  </si>
  <si>
    <t>LOWBANK</t>
  </si>
  <si>
    <t>LOWAN VALE</t>
  </si>
  <si>
    <t>LOVEDAY</t>
  </si>
  <si>
    <t>LOUTH BAY</t>
  </si>
  <si>
    <t>LONGWOOD</t>
  </si>
  <si>
    <t>LONG PLAINS</t>
  </si>
  <si>
    <t>LONG FLAT</t>
  </si>
  <si>
    <t>LOCK</t>
  </si>
  <si>
    <t>LOCHIEL</t>
  </si>
  <si>
    <t>LOCHABER</t>
  </si>
  <si>
    <t>LOBETHAL</t>
  </si>
  <si>
    <t>LITTLEHAMPTON</t>
  </si>
  <si>
    <t>LITTLE DOUGLAS</t>
  </si>
  <si>
    <t>LIPSON</t>
  </si>
  <si>
    <t>LINWOOD</t>
  </si>
  <si>
    <t>LINDLEY</t>
  </si>
  <si>
    <t>LINCOLN GAP</t>
  </si>
  <si>
    <t>LEWISTON</t>
  </si>
  <si>
    <t>LENSWOOD</t>
  </si>
  <si>
    <t>LEIGHTON</t>
  </si>
  <si>
    <t>LEIGH CREEK STATION</t>
  </si>
  <si>
    <t>LEIGH CREEK</t>
  </si>
  <si>
    <t>LEAWOOD GARDENS</t>
  </si>
  <si>
    <t>LEASINGHAM</t>
  </si>
  <si>
    <t>LAURIE PARK</t>
  </si>
  <si>
    <t>LAURA BAY</t>
  </si>
  <si>
    <t>LAURA</t>
  </si>
  <si>
    <t>LANGS LANDING</t>
  </si>
  <si>
    <t>LANGHORNE CREEK</t>
  </si>
  <si>
    <t>LAMEROO</t>
  </si>
  <si>
    <t>LAKE VIEW</t>
  </si>
  <si>
    <t>LAKE TORRENS STATION</t>
  </si>
  <si>
    <t>LAKE PLAINS</t>
  </si>
  <si>
    <t>LAKE CARLET</t>
  </si>
  <si>
    <t>LAFFER</t>
  </si>
  <si>
    <t>KYEEMA</t>
  </si>
  <si>
    <t>KYBYBOLITE</t>
  </si>
  <si>
    <t>KYBUNGA</t>
  </si>
  <si>
    <t>KYANCUTTA</t>
  </si>
  <si>
    <t>KUNDEN</t>
  </si>
  <si>
    <t>KULPARA</t>
  </si>
  <si>
    <t>KUITPO COLONY</t>
  </si>
  <si>
    <t>KUITPO</t>
  </si>
  <si>
    <t>KRONGART</t>
  </si>
  <si>
    <t>KRONDORF</t>
  </si>
  <si>
    <t>KRINGIN</t>
  </si>
  <si>
    <t>KOPPIO</t>
  </si>
  <si>
    <t>KOPPAMURRA</t>
  </si>
  <si>
    <t>KOOROONA</t>
  </si>
  <si>
    <t>KOORINE</t>
  </si>
  <si>
    <t>KOONUNGA</t>
  </si>
  <si>
    <t>KOONOONA</t>
  </si>
  <si>
    <t>KOONIBBA</t>
  </si>
  <si>
    <t>KOONGAWA</t>
  </si>
  <si>
    <t>KOOLYWURTIE</t>
  </si>
  <si>
    <t>KOOLUNGA</t>
  </si>
  <si>
    <t>KONGORONG</t>
  </si>
  <si>
    <t>KONGAL</t>
  </si>
  <si>
    <t>KOHINOOR</t>
  </si>
  <si>
    <t>KINGSTON SE</t>
  </si>
  <si>
    <t>KINGSTON ON MURRAY</t>
  </si>
  <si>
    <t>KINGSFORD</t>
  </si>
  <si>
    <t>KINGSCOTE</t>
  </si>
  <si>
    <t>KIMBA</t>
  </si>
  <si>
    <t>KIELPA</t>
  </si>
  <si>
    <t>KIANA</t>
  </si>
  <si>
    <t>KI KI</t>
  </si>
  <si>
    <t>KEYNETON</t>
  </si>
  <si>
    <t>KERSBROOK</t>
  </si>
  <si>
    <t>KEPPOCH</t>
  </si>
  <si>
    <t>KEPA</t>
  </si>
  <si>
    <t>KENTON VALLEY</t>
  </si>
  <si>
    <t>KELLY</t>
  </si>
  <si>
    <t>KELLIDIE BAY</t>
  </si>
  <si>
    <t>KEITH</t>
  </si>
  <si>
    <t>KEILIRA</t>
  </si>
  <si>
    <t>KARTE</t>
  </si>
  <si>
    <t>KAROONDA</t>
  </si>
  <si>
    <t>KARKOO</t>
  </si>
  <si>
    <t>KARCULTABY</t>
  </si>
  <si>
    <t>KARATTA</t>
  </si>
  <si>
    <t>KAPUNDA</t>
  </si>
  <si>
    <t>KAPINNIE</t>
  </si>
  <si>
    <t>KANYAKA</t>
  </si>
  <si>
    <t>KANNI</t>
  </si>
  <si>
    <t>KANMANTOO</t>
  </si>
  <si>
    <t>KANGAROO INN</t>
  </si>
  <si>
    <t>KANGAROO HEAD</t>
  </si>
  <si>
    <t>KANGAROO FLAT</t>
  </si>
  <si>
    <t>KANGARILLA</t>
  </si>
  <si>
    <t>KALLORA</t>
  </si>
  <si>
    <t>KALDOONERA</t>
  </si>
  <si>
    <t>KALANGADOO</t>
  </si>
  <si>
    <t>KALANBI</t>
  </si>
  <si>
    <t>KAINTON</t>
  </si>
  <si>
    <t>KADINA</t>
  </si>
  <si>
    <t>JUPITER CREEK</t>
  </si>
  <si>
    <t>JULIA</t>
  </si>
  <si>
    <t>JULANKA HOLDINGS</t>
  </si>
  <si>
    <t>JOHNBURGH</t>
  </si>
  <si>
    <t>JOANNA</t>
  </si>
  <si>
    <t>JERVOIS</t>
  </si>
  <si>
    <t>JERUSALEM</t>
  </si>
  <si>
    <t>JERICHO</t>
  </si>
  <si>
    <t>JAMIESON</t>
  </si>
  <si>
    <t>JAMESTOWN</t>
  </si>
  <si>
    <t>JAMES WELL</t>
  </si>
  <si>
    <t>JABUK</t>
  </si>
  <si>
    <t>ISLAND BEACH</t>
  </si>
  <si>
    <t>IRONSTONE</t>
  </si>
  <si>
    <t>IRONBANK</t>
  </si>
  <si>
    <t>INVERBRACKIE</t>
  </si>
  <si>
    <t>INMAN VALLEY</t>
  </si>
  <si>
    <t>INKSTER</t>
  </si>
  <si>
    <t>INKERMAN</t>
  </si>
  <si>
    <t>INGLEWOOD</t>
  </si>
  <si>
    <t>HYNAM</t>
  </si>
  <si>
    <t>HUMBUG SCRUB</t>
  </si>
  <si>
    <t>HUDDLESTON</t>
  </si>
  <si>
    <t>HOYLETON</t>
  </si>
  <si>
    <t>HOUGHTON</t>
  </si>
  <si>
    <t>HOSKIN CORNER</t>
  </si>
  <si>
    <t>HORSNELL GULLY</t>
  </si>
  <si>
    <t>HORNSDALE</t>
  </si>
  <si>
    <t>HOPE GAP</t>
  </si>
  <si>
    <t>HOPE FOREST</t>
  </si>
  <si>
    <t>HONITON</t>
  </si>
  <si>
    <t>HOLOWILIENA SOUTH</t>
  </si>
  <si>
    <t>HOLOWILIENA</t>
  </si>
  <si>
    <t>HOLDER SIDING</t>
  </si>
  <si>
    <t>HOLDER</t>
  </si>
  <si>
    <t>HINDMARSH VALLEY</t>
  </si>
  <si>
    <t>HINDMARSH TIERS</t>
  </si>
  <si>
    <t>HINDMARSH ISLAND</t>
  </si>
  <si>
    <t>HILLTOWN</t>
  </si>
  <si>
    <t>HILL RIVER</t>
  </si>
  <si>
    <t>HIGHLAND VALLEY</t>
  </si>
  <si>
    <t>HESSO</t>
  </si>
  <si>
    <t>HEATHFIELD</t>
  </si>
  <si>
    <t>HAYBOROUGH</t>
  </si>
  <si>
    <t>HAY VALLEY</t>
  </si>
  <si>
    <t>HAY FLAT</t>
  </si>
  <si>
    <t>HAWSON</t>
  </si>
  <si>
    <t>HAWKER</t>
  </si>
  <si>
    <t>HATHERLEIGH</t>
  </si>
  <si>
    <t>HASLAM</t>
  </si>
  <si>
    <t>HARTLEY</t>
  </si>
  <si>
    <t>HART</t>
  </si>
  <si>
    <t>HARROGATE</t>
  </si>
  <si>
    <t>HARDY</t>
  </si>
  <si>
    <t>HARDWICKE BAY</t>
  </si>
  <si>
    <t>HANSON</t>
  </si>
  <si>
    <t>HANSBOROUGH</t>
  </si>
  <si>
    <t>HAMPDEN</t>
  </si>
  <si>
    <t>HAMMOND</t>
  </si>
  <si>
    <t>HAMLEY BRIDGE</t>
  </si>
  <si>
    <t>HAMLEY</t>
  </si>
  <si>
    <t>HAMILTON</t>
  </si>
  <si>
    <t>HALLETT</t>
  </si>
  <si>
    <t>HALLELUJAH HILLS</t>
  </si>
  <si>
    <t>HALIDON</t>
  </si>
  <si>
    <t>HALBURY</t>
  </si>
  <si>
    <t>HAINES</t>
  </si>
  <si>
    <t>HAHNDORF</t>
  </si>
  <si>
    <t>HACKLINS CORNER</t>
  </si>
  <si>
    <t>GURRA GURRA</t>
  </si>
  <si>
    <t>GUMERACHA</t>
  </si>
  <si>
    <t>GUM CREEK</t>
  </si>
  <si>
    <t>GULNARE</t>
  </si>
  <si>
    <t>GREENWAYS</t>
  </si>
  <si>
    <t>GREENOCK</t>
  </si>
  <si>
    <t>GREENHILL</t>
  </si>
  <si>
    <t>GREENBANKS</t>
  </si>
  <si>
    <t>GREEN PATCH</t>
  </si>
  <si>
    <t>GREEN HILLS RANGE</t>
  </si>
  <si>
    <t>GRAMPUS</t>
  </si>
  <si>
    <t>GRACE PLAINS</t>
  </si>
  <si>
    <t>GOYDER</t>
  </si>
  <si>
    <t>GOSSE</t>
  </si>
  <si>
    <t>GOOLWA SOUTH</t>
  </si>
  <si>
    <t>GOOLWA NORTH</t>
  </si>
  <si>
    <t>GOOLWA BEACH</t>
  </si>
  <si>
    <t>GOOLWA</t>
  </si>
  <si>
    <t>GOOD HOPE LANDING</t>
  </si>
  <si>
    <t>GOMERSAL</t>
  </si>
  <si>
    <t>GOLDEN HEIGHTS</t>
  </si>
  <si>
    <t>GLOBE DERBY PARK</t>
  </si>
  <si>
    <t>GLENROY</t>
  </si>
  <si>
    <t>GLENCOE</t>
  </si>
  <si>
    <t>GLENBURNIE</t>
  </si>
  <si>
    <t>GLADSTONE</t>
  </si>
  <si>
    <t>GILLENTOWN</t>
  </si>
  <si>
    <t>GILES CORNER</t>
  </si>
  <si>
    <t>GIFFORD HILL</t>
  </si>
  <si>
    <t>GERMEIN BAY</t>
  </si>
  <si>
    <t>GERMAN FLAT</t>
  </si>
  <si>
    <t>GERMAN CREEK</t>
  </si>
  <si>
    <t>GERARD</t>
  </si>
  <si>
    <t>GERANIUM PLAINS</t>
  </si>
  <si>
    <t>GERANIUM</t>
  </si>
  <si>
    <t>GEORGETOWN</t>
  </si>
  <si>
    <t>GEMMELLS</t>
  </si>
  <si>
    <t>GAWLER RIVER</t>
  </si>
  <si>
    <t>GAWLER RANGES</t>
  </si>
  <si>
    <t>GALGA</t>
  </si>
  <si>
    <t>FURNER</t>
  </si>
  <si>
    <t>FRAYVILLE</t>
  </si>
  <si>
    <t>FRANKTON</t>
  </si>
  <si>
    <t>FRANKLYN</t>
  </si>
  <si>
    <t>FRANCES</t>
  </si>
  <si>
    <t>FRAHNS</t>
  </si>
  <si>
    <t>FOX</t>
  </si>
  <si>
    <t>FOUNTAIN</t>
  </si>
  <si>
    <t>FOUL BAY</t>
  </si>
  <si>
    <t>FORSTER</t>
  </si>
  <si>
    <t>FORRESTON</t>
  </si>
  <si>
    <t>FOREST RANGE</t>
  </si>
  <si>
    <t>FORDS</t>
  </si>
  <si>
    <t>FLINDERS RANGES</t>
  </si>
  <si>
    <t>FLINDERS CHASE</t>
  </si>
  <si>
    <t>FLAXMAN VALLEY</t>
  </si>
  <si>
    <t>FLAXLEY</t>
  </si>
  <si>
    <t>FIVE MILES</t>
  </si>
  <si>
    <t>FITZGERALD BAY</t>
  </si>
  <si>
    <t>FISHERMAN BAY</t>
  </si>
  <si>
    <t>FISHER</t>
  </si>
  <si>
    <t>FISCHER</t>
  </si>
  <si>
    <t>FINNISS</t>
  </si>
  <si>
    <t>FIELD</t>
  </si>
  <si>
    <t>FARRELL FLAT</t>
  </si>
  <si>
    <t>FARM BEACH</t>
  </si>
  <si>
    <t>FALSE BAY</t>
  </si>
  <si>
    <t>EVERARD CENTRAL</t>
  </si>
  <si>
    <t>EUROMINA</t>
  </si>
  <si>
    <t>EURELIA</t>
  </si>
  <si>
    <t>EUDUNDA</t>
  </si>
  <si>
    <t>ETTRICK</t>
  </si>
  <si>
    <t>ERSKINE</t>
  </si>
  <si>
    <t>ERITH</t>
  </si>
  <si>
    <t>ENCOUNTER BAY</t>
  </si>
  <si>
    <t>EMU FLAT</t>
  </si>
  <si>
    <t>EMU DOWNS</t>
  </si>
  <si>
    <t>EMU BAY</t>
  </si>
  <si>
    <t>EMEROO</t>
  </si>
  <si>
    <t>ELWOMPLE</t>
  </si>
  <si>
    <t>ELLISTON</t>
  </si>
  <si>
    <t>EIGHT MILE CREEK</t>
  </si>
  <si>
    <t>EDITHBURGH</t>
  </si>
  <si>
    <t>EDILLILIE</t>
  </si>
  <si>
    <t>EDEN VALLEY</t>
  </si>
  <si>
    <t>ECHUNGA</t>
  </si>
  <si>
    <t>EBENEZER</t>
  </si>
  <si>
    <t>EAST WELLINGTON</t>
  </si>
  <si>
    <t>EAST MOONTA</t>
  </si>
  <si>
    <t>EAGLE ON THE HILL</t>
  </si>
  <si>
    <t>DUTTON EAST</t>
  </si>
  <si>
    <t>DUTTON</t>
  </si>
  <si>
    <t>DUNCAN</t>
  </si>
  <si>
    <t>DUDLEY WEST</t>
  </si>
  <si>
    <t>DUDLEY EAST</t>
  </si>
  <si>
    <t>DUCK PONDS</t>
  </si>
  <si>
    <t>DUBLIN</t>
  </si>
  <si>
    <t>DOWLINGVILLE</t>
  </si>
  <si>
    <t>DOUGLAS POINT SOUTH</t>
  </si>
  <si>
    <t>DOUGLAS POINT</t>
  </si>
  <si>
    <t>DORRIEN</t>
  </si>
  <si>
    <t>DONOVANS</t>
  </si>
  <si>
    <t>DISMAL SWAMP</t>
  </si>
  <si>
    <t>DINGABLEDINGA</t>
  </si>
  <si>
    <t>DEVLINS POUND</t>
  </si>
  <si>
    <t>D'ESTREES BAY</t>
  </si>
  <si>
    <t>DENIAL BAY</t>
  </si>
  <si>
    <t>DELAMERE</t>
  </si>
  <si>
    <t>DEEPWATER</t>
  </si>
  <si>
    <t>DEEP CREEK</t>
  </si>
  <si>
    <t>DE MOLE RIVER</t>
  </si>
  <si>
    <t>DAWSON</t>
  </si>
  <si>
    <t>DAWESLEY</t>
  </si>
  <si>
    <t>DAVENPORT</t>
  </si>
  <si>
    <t>DARKE PEAK</t>
  </si>
  <si>
    <t>DALKEY</t>
  </si>
  <si>
    <t>CYGNET RIVER</t>
  </si>
  <si>
    <t>CUTTLEFISH BAY</t>
  </si>
  <si>
    <t>CUSTON</t>
  </si>
  <si>
    <t>CURRENCY CREEK</t>
  </si>
  <si>
    <t>CURRAMULKA</t>
  </si>
  <si>
    <t>CUNYARIE</t>
  </si>
  <si>
    <t>CUNNINGHAM</t>
  </si>
  <si>
    <t>CUNLIFFE</t>
  </si>
  <si>
    <t>CUNGENA</t>
  </si>
  <si>
    <t>CUMMINS</t>
  </si>
  <si>
    <t>CULBURRA</t>
  </si>
  <si>
    <t>CUDLEE CREEK</t>
  </si>
  <si>
    <t>CRYSTAL BROOK</t>
  </si>
  <si>
    <t>CROSS ROADS</t>
  </si>
  <si>
    <t>CROMER</t>
  </si>
  <si>
    <t>CRESCENT</t>
  </si>
  <si>
    <t>CRAFERS WEST</t>
  </si>
  <si>
    <t>CRAFERS</t>
  </si>
  <si>
    <t>CRADOCK</t>
  </si>
  <si>
    <t>COWIRRA</t>
  </si>
  <si>
    <t>COWELL</t>
  </si>
  <si>
    <t>COULTA</t>
  </si>
  <si>
    <t>COUCH BEACH</t>
  </si>
  <si>
    <t>CORTLINYE</t>
  </si>
  <si>
    <t>CORNY POINT</t>
  </si>
  <si>
    <t>COPLEY</t>
  </si>
  <si>
    <t>COPEVILLE</t>
  </si>
  <si>
    <t>COOTRA</t>
  </si>
  <si>
    <t>COORONG</t>
  </si>
  <si>
    <t>COONAWARRA</t>
  </si>
  <si>
    <t>COONAMIA</t>
  </si>
  <si>
    <t>COONALPYN</t>
  </si>
  <si>
    <t>COOMUNGA</t>
  </si>
  <si>
    <t>COOMOOROO</t>
  </si>
  <si>
    <t>COOMBE</t>
  </si>
  <si>
    <t>COOMANDOOK</t>
  </si>
  <si>
    <t>COOLTONG</t>
  </si>
  <si>
    <t>COOLILLIE</t>
  </si>
  <si>
    <t>COOKE PLAINS</t>
  </si>
  <si>
    <t>COOBOWIE</t>
  </si>
  <si>
    <t>CONMURRA</t>
  </si>
  <si>
    <t>CONDOWIE</t>
  </si>
  <si>
    <t>CONCORDIA</t>
  </si>
  <si>
    <t>COMPTON</t>
  </si>
  <si>
    <t>COMMISSARIAT POINT</t>
  </si>
  <si>
    <t>COMAUM</t>
  </si>
  <si>
    <t>COLTON</t>
  </si>
  <si>
    <t>COLLINSVILLE</t>
  </si>
  <si>
    <t>COLLINSFIELD</t>
  </si>
  <si>
    <t>COLLEY</t>
  </si>
  <si>
    <t>COLES</t>
  </si>
  <si>
    <t>COLEBATCH</t>
  </si>
  <si>
    <t>COFFIN BAY</t>
  </si>
  <si>
    <t>COCKATOO VALLEY</t>
  </si>
  <si>
    <t>COCKALEECHIE</t>
  </si>
  <si>
    <t>COCATA</t>
  </si>
  <si>
    <t>COBDOGLA</t>
  </si>
  <si>
    <t>CLINTON CENTRE</t>
  </si>
  <si>
    <t>CLINTON</t>
  </si>
  <si>
    <t>CLEVE</t>
  </si>
  <si>
    <t>CLEMENTS GAP</t>
  </si>
  <si>
    <t>CLAYTON BAY</t>
  </si>
  <si>
    <t>CLAYTON</t>
  </si>
  <si>
    <t>CLAYPANS</t>
  </si>
  <si>
    <t>CLAY WELLS</t>
  </si>
  <si>
    <t>CLARENDON</t>
  </si>
  <si>
    <t>CLARE</t>
  </si>
  <si>
    <t>CHINBINGINA</t>
  </si>
  <si>
    <t>CHINAMAN WELLS</t>
  </si>
  <si>
    <t>CHILPENUNDA</t>
  </si>
  <si>
    <t>CHERRYVILLE</t>
  </si>
  <si>
    <t>CHERRY GARDENS</t>
  </si>
  <si>
    <t>CHARRA</t>
  </si>
  <si>
    <t>CHARLTON GULLY</t>
  </si>
  <si>
    <t>CHARLESTON</t>
  </si>
  <si>
    <t>CHAPMAN BORE</t>
  </si>
  <si>
    <t>CHAPEL HILL</t>
  </si>
  <si>
    <t>CHANDADA</t>
  </si>
  <si>
    <t>CHAIN OF PONDS</t>
  </si>
  <si>
    <t>CHAFFEY</t>
  </si>
  <si>
    <t>CEDUNA WATERS</t>
  </si>
  <si>
    <t>CEDUNA</t>
  </si>
  <si>
    <t>CAVETON</t>
  </si>
  <si>
    <t>CAVENAGH</t>
  </si>
  <si>
    <t>CAURNAMONT</t>
  </si>
  <si>
    <t>CASTAMBUL</t>
  </si>
  <si>
    <t>CASSINI</t>
  </si>
  <si>
    <t>CARRIETON</t>
  </si>
  <si>
    <t>CARRICKALINGA</t>
  </si>
  <si>
    <t>CARPENTER ROCKS</t>
  </si>
  <si>
    <t>CAROLINE</t>
  </si>
  <si>
    <t>CAREY GULLY</t>
  </si>
  <si>
    <t>CAREW</t>
  </si>
  <si>
    <t>CARCUMA</t>
  </si>
  <si>
    <t>CARAWA</t>
  </si>
  <si>
    <t>CARALUE</t>
  </si>
  <si>
    <t>CAPE JERVIS</t>
  </si>
  <si>
    <t>CAPE JAFFA</t>
  </si>
  <si>
    <t>CAPE DOUGLAS</t>
  </si>
  <si>
    <t>CAPE BORDA</t>
  </si>
  <si>
    <t>CANUNDA</t>
  </si>
  <si>
    <t>CANOWIE BELT</t>
  </si>
  <si>
    <t>CANOWIE</t>
  </si>
  <si>
    <t>CANNAWIGARA</t>
  </si>
  <si>
    <t>CAMPOONA</t>
  </si>
  <si>
    <t>CAMBRAI</t>
  </si>
  <si>
    <t>CALTOWIE WEST</t>
  </si>
  <si>
    <t>CALTOWIE NORTH</t>
  </si>
  <si>
    <t>CALTOWIE</t>
  </si>
  <si>
    <t>CALOOTE</t>
  </si>
  <si>
    <t>CALOMBA</t>
  </si>
  <si>
    <t>CALLINGTON</t>
  </si>
  <si>
    <t>CALIPH</t>
  </si>
  <si>
    <t>CALCA</t>
  </si>
  <si>
    <t>CADGEE</t>
  </si>
  <si>
    <t>CADELL LAGOON</t>
  </si>
  <si>
    <t>CADELL</t>
  </si>
  <si>
    <t>BUTLER</t>
  </si>
  <si>
    <t>BUTE</t>
  </si>
  <si>
    <t>BURRUNGULE</t>
  </si>
  <si>
    <t>BURRA EASTERN DISTRICTS</t>
  </si>
  <si>
    <t>BURR WELL</t>
  </si>
  <si>
    <t>BURNSFIELD</t>
  </si>
  <si>
    <t>BURDETT</t>
  </si>
  <si>
    <t>BUNYUNG</t>
  </si>
  <si>
    <t>BUNGAREE</t>
  </si>
  <si>
    <t>BUNGAMA</t>
  </si>
  <si>
    <t>BUNDEY</t>
  </si>
  <si>
    <t>BUNDALEER NORTH</t>
  </si>
  <si>
    <t>BUNDALEER GARDENS</t>
  </si>
  <si>
    <t>BUNBURY</t>
  </si>
  <si>
    <t>BUMBUNGA</t>
  </si>
  <si>
    <t>BULL CREEK</t>
  </si>
  <si>
    <t>BUGLE RANGES</t>
  </si>
  <si>
    <t>BUGLE HUT</t>
  </si>
  <si>
    <t>BUCKLEBOO</t>
  </si>
  <si>
    <t>BUCKINGHAM</t>
  </si>
  <si>
    <t>BUCHFELDE</t>
  </si>
  <si>
    <t>BUCHANAN</t>
  </si>
  <si>
    <t>BRUKUNGA</t>
  </si>
  <si>
    <t>BRUCE</t>
  </si>
  <si>
    <t>BROWNLOW KI</t>
  </si>
  <si>
    <t>BROWNLOW K.I.</t>
  </si>
  <si>
    <t>BROWNLOW</t>
  </si>
  <si>
    <t>BROWN HILL CREEK</t>
  </si>
  <si>
    <t>BROWN BEACH</t>
  </si>
  <si>
    <t>BROUGHTON RIVER VALLEY</t>
  </si>
  <si>
    <t>BROOKER</t>
  </si>
  <si>
    <t>BRINKWORTH</t>
  </si>
  <si>
    <t>BRINKLEY</t>
  </si>
  <si>
    <t>BRIMBAGO</t>
  </si>
  <si>
    <t>BRIGHT</t>
  </si>
  <si>
    <t>BRIDGEWATER</t>
  </si>
  <si>
    <t>BRENTWOOD</t>
  </si>
  <si>
    <t>BRENDA PARK</t>
  </si>
  <si>
    <t>BRAY</t>
  </si>
  <si>
    <t>BRAMFIELD</t>
  </si>
  <si>
    <t>BRADY CREEK</t>
  </si>
  <si>
    <t>BRADBURY</t>
  </si>
  <si>
    <t>BOWMANS</t>
  </si>
  <si>
    <t>BOWILLIA</t>
  </si>
  <si>
    <t>BOWHILL</t>
  </si>
  <si>
    <t>BOWER</t>
  </si>
  <si>
    <t>BOSTON</t>
  </si>
  <si>
    <t>BORRIKA</t>
  </si>
  <si>
    <t>BORDERTOWN SOUTH</t>
  </si>
  <si>
    <t>BORDERTOWN</t>
  </si>
  <si>
    <t>BOORS PLAIN</t>
  </si>
  <si>
    <t>BOONERDO</t>
  </si>
  <si>
    <t>BOOLGUN</t>
  </si>
  <si>
    <t>BOOLEROO CENTRE</t>
  </si>
  <si>
    <t>BOOL LAGOON</t>
  </si>
  <si>
    <t>BOOKPURNONG</t>
  </si>
  <si>
    <t>BOOKABIE</t>
  </si>
  <si>
    <t>BOOBOROWIE</t>
  </si>
  <si>
    <t>BOLTO</t>
  </si>
  <si>
    <t>BOLIVAR</t>
  </si>
  <si>
    <t>BOCONNOC PARK</t>
  </si>
  <si>
    <t>BOATSWAIN POINT</t>
  </si>
  <si>
    <t>BLYTH</t>
  </si>
  <si>
    <t>BLUFF BEACH</t>
  </si>
  <si>
    <t>BLEWITT SPRINGS</t>
  </si>
  <si>
    <t>BLETCHLEY</t>
  </si>
  <si>
    <t>BLANCHETOWN</t>
  </si>
  <si>
    <t>BLANCHE HARBOR</t>
  </si>
  <si>
    <t>BLAKISTON</t>
  </si>
  <si>
    <t>BLACKFORD</t>
  </si>
  <si>
    <t>BLACKFELLOWS CREEK</t>
  </si>
  <si>
    <t>BLACKFELLOWS CAVES</t>
  </si>
  <si>
    <t>BLACK SPRINGS</t>
  </si>
  <si>
    <t>BLACK ROCK</t>
  </si>
  <si>
    <t>BLACK POINT</t>
  </si>
  <si>
    <t>BLACK HILL</t>
  </si>
  <si>
    <t>BIRDWOOD</t>
  </si>
  <si>
    <t>BIRCHMORE</t>
  </si>
  <si>
    <t>BINNUM</t>
  </si>
  <si>
    <t>BIGGS FLAT</t>
  </si>
  <si>
    <t>BIG BEND</t>
  </si>
  <si>
    <t>BIBARINGA</t>
  </si>
  <si>
    <t>BETHEL</t>
  </si>
  <si>
    <t>BETHANY</t>
  </si>
  <si>
    <t>BENBOURNIE</t>
  </si>
  <si>
    <t>BELVIDERE</t>
  </si>
  <si>
    <t>BELTON</t>
  </si>
  <si>
    <t>BELTANA STATION</t>
  </si>
  <si>
    <t>BELTANA</t>
  </si>
  <si>
    <t>BELALIE NORTH</t>
  </si>
  <si>
    <t>BELALIE EAST</t>
  </si>
  <si>
    <t>BEETALOO VALLEY</t>
  </si>
  <si>
    <t>BEAUMONTS</t>
  </si>
  <si>
    <t>BEAUFORT</t>
  </si>
  <si>
    <t>BEATTY</t>
  </si>
  <si>
    <t>BEACHPORT</t>
  </si>
  <si>
    <t>BAY OF SHOALS</t>
  </si>
  <si>
    <t>BAUDIN BEACH</t>
  </si>
  <si>
    <t>BASKET RANGE</t>
  </si>
  <si>
    <t>BARUNGA GAP</t>
  </si>
  <si>
    <t>BAROSSA GOLDFIELDS</t>
  </si>
  <si>
    <t>BAROOTA</t>
  </si>
  <si>
    <t>BARNDIOOTA</t>
  </si>
  <si>
    <t>BARNA</t>
  </si>
  <si>
    <t>BARMERA</t>
  </si>
  <si>
    <t>BARINIA</t>
  </si>
  <si>
    <t>BARABBA</t>
  </si>
  <si>
    <t>BANGOR</t>
  </si>
  <si>
    <t>BANGHAM</t>
  </si>
  <si>
    <t>BALLAST HEAD</t>
  </si>
  <si>
    <t>BALHANNAH</t>
  </si>
  <si>
    <t>BALGOWAN</t>
  </si>
  <si>
    <t>BALDINA</t>
  </si>
  <si>
    <t>BALD HILLS</t>
  </si>
  <si>
    <t>BALAKLAVA</t>
  </si>
  <si>
    <t>BALAH</t>
  </si>
  <si>
    <t>BAKARA WELL</t>
  </si>
  <si>
    <t>BAKARA</t>
  </si>
  <si>
    <t>BAIRD BAY</t>
  </si>
  <si>
    <t>BAGOT WELL</t>
  </si>
  <si>
    <t>BACKY POINT</t>
  </si>
  <si>
    <t>BACK VALLEY</t>
  </si>
  <si>
    <t>AVON</t>
  </si>
  <si>
    <t>AVOCA DELL</t>
  </si>
  <si>
    <t>AVENUE RANGE</t>
  </si>
  <si>
    <t>AUSTRALIA PLAINS</t>
  </si>
  <si>
    <t>AUBURN</t>
  </si>
  <si>
    <t>ASHVILLE</t>
  </si>
  <si>
    <t>ASHTON</t>
  </si>
  <si>
    <t>ASHBOURNE</t>
  </si>
  <si>
    <t>ARTHURTON</t>
  </si>
  <si>
    <t>ARNO BAY</t>
  </si>
  <si>
    <t>ARMAGH</t>
  </si>
  <si>
    <t>ARDROSSAN</t>
  </si>
  <si>
    <t>APPILA</t>
  </si>
  <si>
    <t>APOINGA</t>
  </si>
  <si>
    <t>APAMURRA</t>
  </si>
  <si>
    <t>ANTECHAMBER BAY</t>
  </si>
  <si>
    <t>ANNADALE</t>
  </si>
  <si>
    <t>ANGAS VALLEY</t>
  </si>
  <si>
    <t>ANGAS PLAINS</t>
  </si>
  <si>
    <t>ANDREWS</t>
  </si>
  <si>
    <t>ANAMA</t>
  </si>
  <si>
    <t>AMYTON</t>
  </si>
  <si>
    <t>AMERICAN RIVER</t>
  </si>
  <si>
    <t>AMERICAN BEACH</t>
  </si>
  <si>
    <t>ALTONA</t>
  </si>
  <si>
    <t>ALMA</t>
  </si>
  <si>
    <t>ALLENDALE NORTH</t>
  </si>
  <si>
    <t>ALLENDALE EAST</t>
  </si>
  <si>
    <t>ALFORD</t>
  </si>
  <si>
    <t>ALDGATE</t>
  </si>
  <si>
    <t>ALAWOONA</t>
  </si>
  <si>
    <t>AGERY</t>
  </si>
  <si>
    <t>NMI Count</t>
  </si>
  <si>
    <t>Grand Total</t>
  </si>
  <si>
    <t>TOTAL SUBURBS</t>
  </si>
  <si>
    <t>South Australia - South East</t>
  </si>
  <si>
    <t>ROXBY DOWNS</t>
  </si>
  <si>
    <t>South Australia - Outback</t>
  </si>
  <si>
    <t>Barossa - Yorke - Mid North</t>
  </si>
  <si>
    <t>Adelaide - West</t>
  </si>
  <si>
    <t>Adelaide - South</t>
  </si>
  <si>
    <t>Adelaide - North</t>
  </si>
  <si>
    <t>1.45-1.5</t>
  </si>
  <si>
    <t>0.95-1</t>
  </si>
  <si>
    <t>0.9-0.95</t>
  </si>
  <si>
    <t>0.85-0.9</t>
  </si>
  <si>
    <t>0.8-0.85</t>
  </si>
  <si>
    <t>0.75-0.8</t>
  </si>
  <si>
    <t>0.7-0.75</t>
  </si>
  <si>
    <t>0.65-0.7</t>
  </si>
  <si>
    <t>0.6-0.65</t>
  </si>
  <si>
    <t>0.55-0.6</t>
  </si>
  <si>
    <t>0.5-0.55</t>
  </si>
  <si>
    <t>0.45-0.5</t>
  </si>
  <si>
    <t>0.4-0.45</t>
  </si>
  <si>
    <t>0.35-0.4</t>
  </si>
  <si>
    <t>0.3-0.35</t>
  </si>
  <si>
    <t>0.25-0.3</t>
  </si>
  <si>
    <t>0.2-0.25</t>
  </si>
  <si>
    <t>0.15-0.2</t>
  </si>
  <si>
    <t>0.1-0.15</t>
  </si>
  <si>
    <t>0.05-0.1</t>
  </si>
  <si>
    <t>0-0.05</t>
  </si>
  <si>
    <t>Count of NMIs</t>
  </si>
  <si>
    <t>Sum of NMIs</t>
  </si>
  <si>
    <t>Count of CITY</t>
  </si>
  <si>
    <t>Row Labels</t>
  </si>
  <si>
    <t>Murray and Mallee</t>
  </si>
  <si>
    <t>Limestone Coast</t>
  </si>
  <si>
    <t>Outback - North and East</t>
  </si>
  <si>
    <t>Eyre Peninsula and South West</t>
  </si>
  <si>
    <t>Yorke Peninsula</t>
  </si>
  <si>
    <t>Mid North</t>
  </si>
  <si>
    <t>Lower North</t>
  </si>
  <si>
    <t>Barossa</t>
  </si>
  <si>
    <t>West Torrens</t>
  </si>
  <si>
    <t>Port Adelaide - West</t>
  </si>
  <si>
    <t>Charles Sturt</t>
  </si>
  <si>
    <t>Onkaparinga</t>
  </si>
  <si>
    <t>Mitcham</t>
  </si>
  <si>
    <t>Marion</t>
  </si>
  <si>
    <t>Holdfast Bay</t>
  </si>
  <si>
    <t>Tea Tree Gully</t>
  </si>
  <si>
    <t>Salisbury</t>
  </si>
  <si>
    <t>Port Adelaide - East</t>
  </si>
  <si>
    <t>Playford</t>
  </si>
  <si>
    <t>Gawler - Two Wells</t>
  </si>
  <si>
    <t>Unley</t>
  </si>
  <si>
    <t>Prospect - Walkerville</t>
  </si>
  <si>
    <t>Norwood - Payneham - St Peters</t>
  </si>
  <si>
    <t>Adelaide - Central and Hills</t>
  </si>
  <si>
    <t>Campbelltown</t>
  </si>
  <si>
    <t>Sum of MIRNs</t>
  </si>
  <si>
    <t>Burnside</t>
  </si>
  <si>
    <t>Adelaide Hills</t>
  </si>
  <si>
    <t>Adelaide City</t>
  </si>
  <si>
    <t>Business MIRNs</t>
  </si>
  <si>
    <t>SA4</t>
  </si>
  <si>
    <t>SA3</t>
  </si>
  <si>
    <t>Postcode</t>
  </si>
  <si>
    <t>NMIs</t>
  </si>
  <si>
    <t>Prop new</t>
  </si>
  <si>
    <t>2011-16 New</t>
  </si>
  <si>
    <t>MIRNs</t>
  </si>
  <si>
    <t>CITY</t>
  </si>
  <si>
    <t>Elec connections</t>
  </si>
  <si>
    <t>Gas connections</t>
  </si>
  <si>
    <t>Commissioned Customers by Suburb</t>
  </si>
  <si>
    <t>Network only covers newer areas</t>
  </si>
  <si>
    <t>Origin LPG network</t>
  </si>
  <si>
    <t>Network doesn't reticulate residential</t>
  </si>
  <si>
    <t>Network covers very small area</t>
  </si>
  <si>
    <t>High density</t>
  </si>
  <si>
    <t>Network doesn't cover all areas – particularly older public housing stock which didn't typically connect to gas</t>
  </si>
  <si>
    <t>High density and high cost of connection due to traffic control</t>
  </si>
  <si>
    <t>NMI</t>
  </si>
  <si>
    <t>Penetration rate bins</t>
  </si>
  <si>
    <t>Great than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</si>
</sst>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0%"/>
  </numFmts>
  <fonts count="18" x14ac:knownFonts="1">
    <font>
      <sz val="11"/>
      <color theme="1"/>
      <name val="Calibri"/>
      <family val="2"/>
      <scheme val="minor"/>
    </font>
    <font>
      <sz val="11"/>
      <color theme="1"/>
      <name val="Tahoma"/>
      <family val="2"/>
    </font>
    <font>
      <sz val="11"/>
      <color theme="1"/>
      <name val="Calibri"/>
      <family val="2"/>
      <scheme val="minor"/>
    </font>
    <font>
      <sz val="10"/>
      <color theme="1"/>
      <name val="Arial"/>
      <family val="2"/>
    </font>
    <font>
      <b/>
      <sz val="11"/>
      <color theme="0"/>
      <name val="Tahoma"/>
      <family val="2"/>
    </font>
    <font>
      <b/>
      <sz val="11"/>
      <color theme="1"/>
      <name val="Tahoma"/>
      <family val="2"/>
    </font>
    <font>
      <sz val="11"/>
      <color theme="1"/>
      <name val="Calibri"/>
      <family val="2"/>
    </font>
    <font>
      <b/>
      <sz val="9"/>
      <color theme="1"/>
      <name val="Tahoma"/>
      <family val="2"/>
    </font>
    <font>
      <sz val="9"/>
      <color theme="1"/>
      <name val="Tahoma"/>
      <family val="2"/>
    </font>
    <font>
      <sz val="9"/>
      <color rgb="FF000000"/>
      <name val="Tahoma"/>
      <family val="2"/>
    </font>
    <font>
      <b/>
      <sz val="9"/>
      <color rgb="FFFFFFFF"/>
      <name val="Tahoma"/>
      <family val="2"/>
    </font>
    <font>
      <b/>
      <sz val="11"/>
      <color theme="1"/>
      <name val="Calibri"/>
      <family val="2"/>
      <scheme val="minor"/>
    </font>
    <font>
      <b/>
      <sz val="14"/>
      <color theme="1"/>
      <name val="Calibri"/>
      <family val="2"/>
      <scheme val="minor"/>
    </font>
    <font>
      <sz val="10"/>
      <color indexed="8"/>
      <name val="Arial"/>
      <family val="2"/>
    </font>
    <font>
      <sz val="11"/>
      <color indexed="8"/>
      <name val="Calibri"/>
      <family val="2"/>
    </font>
    <font>
      <b/>
      <sz val="11"/>
      <color theme="0"/>
      <name val="Calibri"/>
      <family val="2"/>
    </font>
    <font>
      <b/>
      <sz val="11"/>
      <color indexed="8"/>
      <name val="Calibri"/>
      <family val="2"/>
    </font>
    <font>
      <b/>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1F3864"/>
        <bgColor indexed="64"/>
      </patternFill>
    </fill>
    <fill>
      <patternFill patternType="solid">
        <fgColor theme="4"/>
        <bgColor indexed="64"/>
      </patternFill>
    </fill>
    <fill>
      <patternFill patternType="solid">
        <fgColor indexed="22"/>
        <bgColor indexed="0"/>
      </patternFill>
    </fill>
  </fills>
  <borders count="12">
    <border>
      <left/>
      <right/>
      <top/>
      <bottom/>
      <diagonal/>
    </border>
    <border>
      <left/>
      <right/>
      <top/>
      <bottom style="medium">
        <color rgb="FF00B0F0"/>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s>
  <cellStyleXfs count="13">
    <xf numFmtId="0" fontId="0" fillId="0" borderId="0"/>
    <xf numFmtId="0" fontId="3" fillId="0" borderId="0"/>
    <xf numFmtId="43"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43" fontId="2" fillId="0" borderId="0" applyFont="0" applyFill="0" applyBorder="0" applyAlignment="0" applyProtection="0"/>
    <xf numFmtId="0" fontId="6" fillId="0" borderId="0"/>
    <xf numFmtId="0" fontId="13" fillId="0" borderId="0"/>
    <xf numFmtId="0" fontId="3" fillId="0" borderId="0"/>
    <xf numFmtId="9" fontId="2" fillId="0" borderId="0" applyFont="0" applyFill="0" applyBorder="0" applyAlignment="0" applyProtection="0"/>
  </cellStyleXfs>
  <cellXfs count="69">
    <xf numFmtId="0" fontId="0" fillId="0" borderId="0" xfId="0"/>
    <xf numFmtId="0" fontId="2" fillId="0" borderId="0" xfId="3"/>
    <xf numFmtId="0" fontId="2" fillId="0" borderId="0" xfId="3" applyBorder="1"/>
    <xf numFmtId="0" fontId="2" fillId="2" borderId="0" xfId="3" applyFill="1" applyBorder="1"/>
    <xf numFmtId="0" fontId="1" fillId="0" borderId="0" xfId="4"/>
    <xf numFmtId="10" fontId="7" fillId="0" borderId="1" xfId="4" applyNumberFormat="1" applyFont="1" applyBorder="1" applyAlignment="1">
      <alignment horizontal="center" vertical="center" wrapText="1"/>
    </xf>
    <xf numFmtId="164" fontId="7" fillId="0" borderId="1" xfId="5" applyNumberFormat="1" applyFont="1" applyBorder="1" applyAlignment="1">
      <alignment horizontal="center" vertical="center" wrapText="1"/>
    </xf>
    <xf numFmtId="0" fontId="7" fillId="0" borderId="1" xfId="4" applyFont="1" applyBorder="1" applyAlignment="1">
      <alignment vertical="center" wrapText="1"/>
    </xf>
    <xf numFmtId="0" fontId="7" fillId="0" borderId="1" xfId="4" applyFont="1" applyBorder="1" applyAlignment="1">
      <alignment horizontal="center" vertical="center" wrapText="1"/>
    </xf>
    <xf numFmtId="9" fontId="7" fillId="0" borderId="1" xfId="4" applyNumberFormat="1" applyFont="1" applyBorder="1" applyAlignment="1">
      <alignment horizontal="center" vertical="center" wrapText="1"/>
    </xf>
    <xf numFmtId="3" fontId="7" fillId="0" borderId="1" xfId="4" applyNumberFormat="1" applyFont="1" applyBorder="1" applyAlignment="1">
      <alignment horizontal="center" vertical="center" wrapText="1"/>
    </xf>
    <xf numFmtId="0" fontId="4" fillId="3" borderId="0" xfId="4" applyFont="1" applyFill="1"/>
    <xf numFmtId="10" fontId="8" fillId="0" borderId="1" xfId="4" applyNumberFormat="1" applyFont="1" applyBorder="1" applyAlignment="1">
      <alignment horizontal="center" vertical="center" wrapText="1"/>
    </xf>
    <xf numFmtId="164" fontId="8" fillId="0" borderId="1" xfId="5" applyNumberFormat="1" applyFont="1" applyBorder="1" applyAlignment="1">
      <alignment horizontal="center" vertical="center" wrapText="1"/>
    </xf>
    <xf numFmtId="0" fontId="8" fillId="0" borderId="1" xfId="4" applyFont="1" applyBorder="1" applyAlignment="1">
      <alignment vertical="center" wrapText="1"/>
    </xf>
    <xf numFmtId="0" fontId="8" fillId="0" borderId="1" xfId="4" applyFont="1" applyBorder="1" applyAlignment="1">
      <alignment horizontal="center" vertical="center" wrapText="1"/>
    </xf>
    <xf numFmtId="9" fontId="8" fillId="0" borderId="1" xfId="4" applyNumberFormat="1" applyFont="1" applyBorder="1" applyAlignment="1">
      <alignment horizontal="center" vertical="center" wrapText="1"/>
    </xf>
    <xf numFmtId="3" fontId="8" fillId="0" borderId="1" xfId="4" applyNumberFormat="1" applyFont="1" applyBorder="1" applyAlignment="1">
      <alignment horizontal="center" vertical="center" wrapText="1"/>
    </xf>
    <xf numFmtId="3" fontId="9" fillId="0" borderId="1" xfId="4" applyNumberFormat="1" applyFont="1" applyBorder="1" applyAlignment="1">
      <alignment horizontal="center" vertical="center" wrapText="1"/>
    </xf>
    <xf numFmtId="0" fontId="9" fillId="0" borderId="1" xfId="4" applyFont="1" applyBorder="1" applyAlignment="1">
      <alignment vertical="center" wrapText="1"/>
    </xf>
    <xf numFmtId="0" fontId="10" fillId="4" borderId="0" xfId="4" applyFont="1" applyFill="1" applyAlignment="1">
      <alignment horizontal="center" vertical="center" wrapText="1"/>
    </xf>
    <xf numFmtId="0" fontId="10" fillId="4" borderId="0" xfId="4" applyFont="1" applyFill="1" applyAlignment="1">
      <alignment vertical="center" wrapText="1"/>
    </xf>
    <xf numFmtId="0" fontId="2" fillId="0" borderId="0" xfId="6"/>
    <xf numFmtId="0" fontId="11" fillId="0" borderId="0" xfId="6" applyFont="1"/>
    <xf numFmtId="165" fontId="11" fillId="0" borderId="0" xfId="7" applyNumberFormat="1" applyFont="1"/>
    <xf numFmtId="164" fontId="11" fillId="0" borderId="2" xfId="8" applyNumberFormat="1" applyFont="1" applyBorder="1"/>
    <xf numFmtId="164" fontId="2" fillId="0" borderId="2" xfId="8" applyNumberFormat="1" applyFont="1" applyBorder="1"/>
    <xf numFmtId="164" fontId="11" fillId="0" borderId="3" xfId="8" applyNumberFormat="1" applyFont="1" applyBorder="1"/>
    <xf numFmtId="0" fontId="2" fillId="0" borderId="2" xfId="6" applyBorder="1"/>
    <xf numFmtId="0" fontId="2" fillId="0" borderId="3" xfId="6" applyBorder="1"/>
    <xf numFmtId="164" fontId="11" fillId="0" borderId="4" xfId="8" applyNumberFormat="1" applyFont="1" applyBorder="1"/>
    <xf numFmtId="164" fontId="2" fillId="0" borderId="4" xfId="8" applyNumberFormat="1" applyFont="1" applyBorder="1"/>
    <xf numFmtId="164" fontId="2" fillId="0" borderId="5" xfId="8" applyNumberFormat="1" applyFont="1" applyBorder="1"/>
    <xf numFmtId="0" fontId="2" fillId="0" borderId="4" xfId="6" applyBorder="1"/>
    <xf numFmtId="0" fontId="2" fillId="0" borderId="5" xfId="6" applyBorder="1"/>
    <xf numFmtId="0" fontId="2" fillId="0" borderId="6" xfId="6" applyBorder="1"/>
    <xf numFmtId="0" fontId="2" fillId="0" borderId="7" xfId="6" applyBorder="1"/>
    <xf numFmtId="0" fontId="11" fillId="0" borderId="8" xfId="6" applyFont="1" applyBorder="1" applyAlignment="1">
      <alignment horizontal="right"/>
    </xf>
    <xf numFmtId="0" fontId="11" fillId="0" borderId="9" xfId="6" applyFont="1" applyBorder="1" applyAlignment="1">
      <alignment horizontal="right"/>
    </xf>
    <xf numFmtId="0" fontId="11" fillId="0" borderId="6" xfId="6" applyFont="1" applyBorder="1" applyAlignment="1">
      <alignment horizontal="right"/>
    </xf>
    <xf numFmtId="0" fontId="11" fillId="0" borderId="7" xfId="6" applyFont="1" applyBorder="1" applyAlignment="1">
      <alignment horizontal="right"/>
    </xf>
    <xf numFmtId="0" fontId="2" fillId="0" borderId="0" xfId="6" applyAlignment="1">
      <alignment horizontal="center"/>
    </xf>
    <xf numFmtId="0" fontId="12" fillId="0" borderId="0" xfId="6" applyFont="1"/>
    <xf numFmtId="0" fontId="6" fillId="0" borderId="0" xfId="9"/>
    <xf numFmtId="0" fontId="14" fillId="0" borderId="10" xfId="10" applyFont="1" applyFill="1" applyBorder="1" applyAlignment="1"/>
    <xf numFmtId="0" fontId="6" fillId="0" borderId="0" xfId="9" applyNumberFormat="1"/>
    <xf numFmtId="0" fontId="6" fillId="0" borderId="0" xfId="9" applyAlignment="1">
      <alignment horizontal="left"/>
    </xf>
    <xf numFmtId="0" fontId="15" fillId="5" borderId="0" xfId="9" applyFont="1" applyFill="1"/>
    <xf numFmtId="165" fontId="0" fillId="0" borderId="0" xfId="7" applyNumberFormat="1" applyFont="1"/>
    <xf numFmtId="0" fontId="3" fillId="0" borderId="0" xfId="11"/>
    <xf numFmtId="0" fontId="1" fillId="0" borderId="0" xfId="4" applyNumberFormat="1"/>
    <xf numFmtId="0" fontId="1" fillId="0" borderId="0" xfId="4" applyAlignment="1">
      <alignment horizontal="left"/>
    </xf>
    <xf numFmtId="0" fontId="1" fillId="0" borderId="0" xfId="4" applyAlignment="1">
      <alignment horizontal="left" indent="1"/>
    </xf>
    <xf numFmtId="0" fontId="5" fillId="0" borderId="0" xfId="4" applyFont="1"/>
    <xf numFmtId="9" fontId="5" fillId="0" borderId="0" xfId="7" applyFont="1"/>
    <xf numFmtId="0" fontId="16" fillId="0" borderId="10" xfId="10" applyFont="1" applyFill="1" applyBorder="1" applyAlignment="1"/>
    <xf numFmtId="9" fontId="0" fillId="0" borderId="0" xfId="7" applyFont="1"/>
    <xf numFmtId="0" fontId="14" fillId="0" borderId="10" xfId="10" applyFont="1" applyFill="1" applyBorder="1" applyAlignment="1">
      <alignment wrapText="1"/>
    </xf>
    <xf numFmtId="10" fontId="1" fillId="0" borderId="0" xfId="4" applyNumberFormat="1"/>
    <xf numFmtId="9" fontId="1" fillId="0" borderId="0" xfId="4" applyNumberFormat="1" applyAlignment="1">
      <alignment horizontal="left"/>
    </xf>
    <xf numFmtId="0" fontId="1" fillId="0" borderId="0" xfId="4" pivotButton="1"/>
    <xf numFmtId="165" fontId="5" fillId="0" borderId="0" xfId="7" applyNumberFormat="1" applyFont="1"/>
    <xf numFmtId="0" fontId="14" fillId="0" borderId="11" xfId="10" applyFont="1" applyFill="1" applyBorder="1" applyAlignment="1"/>
    <xf numFmtId="0" fontId="14" fillId="6" borderId="0" xfId="10" applyFont="1" applyFill="1" applyBorder="1" applyAlignment="1">
      <alignment horizontal="center"/>
    </xf>
    <xf numFmtId="0" fontId="17" fillId="0" borderId="0" xfId="11" applyFont="1"/>
    <xf numFmtId="0" fontId="2" fillId="0" borderId="0" xfId="6" applyAlignment="1">
      <alignment wrapText="1"/>
    </xf>
    <xf numFmtId="9" fontId="0" fillId="0" borderId="0" xfId="12" applyFont="1"/>
    <xf numFmtId="164" fontId="2" fillId="0" borderId="0" xfId="5" applyNumberFormat="1" applyFont="1"/>
    <xf numFmtId="0" fontId="6" fillId="0" borderId="0" xfId="4" applyFont="1" applyAlignment="1">
      <alignment wrapText="1"/>
    </xf>
  </cellXfs>
  <cellStyles count="13">
    <cellStyle name="Comma 2" xfId="2"/>
    <cellStyle name="Comma 2 2" xfId="8"/>
    <cellStyle name="Comma 3" xfId="5"/>
    <cellStyle name="Normal" xfId="0" builtinId="0"/>
    <cellStyle name="Normal 10 2 2" xfId="9"/>
    <cellStyle name="Normal 11 4" xfId="3"/>
    <cellStyle name="Normal 2" xfId="1"/>
    <cellStyle name="Normal 2 2" xfId="6"/>
    <cellStyle name="Normal 3" xfId="4"/>
    <cellStyle name="Normal 48" xfId="11"/>
    <cellStyle name="Normal_Sheet1" xfId="10"/>
    <cellStyle name="Percent 2" xfId="7"/>
    <cellStyle name="Percent 2 2" xfId="12"/>
  </cellStyles>
  <dxfs count="9">
    <dxf>
      <numFmt numFmtId="14" formatCode="0.00%"/>
    </dxf>
    <dxf>
      <numFmt numFmtId="13" formatCode="0%"/>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0</xdr:colOff>
      <xdr:row>47</xdr:row>
      <xdr:rowOff>38100</xdr:rowOff>
    </xdr:to>
    <xdr:pic>
      <xdr:nvPicPr>
        <xdr:cNvPr id="2" name="Picture 1" descr="C:\Users\RamanK\AppData\Local\Microsoft\Windows\INetCache\Content.Word\AGN048_Access Arrangement Plan_FA02_Covers_Attachment Cover.png"/>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178" t="3480" r="5027" b="3723"/>
        <a:stretch/>
      </xdr:blipFill>
      <xdr:spPr bwMode="auto">
        <a:xfrm>
          <a:off x="0" y="0"/>
          <a:ext cx="6705600" cy="8991600"/>
        </a:xfrm>
        <a:prstGeom prst="rect">
          <a:avLst/>
        </a:prstGeom>
        <a:noFill/>
        <a:ln>
          <a:noFill/>
        </a:ln>
      </xdr:spPr>
    </xdr:pic>
    <xdr:clientData/>
  </xdr:twoCellAnchor>
  <xdr:twoCellAnchor>
    <xdr:from>
      <xdr:col>1</xdr:col>
      <xdr:colOff>324970</xdr:colOff>
      <xdr:row>15</xdr:row>
      <xdr:rowOff>22411</xdr:rowOff>
    </xdr:from>
    <xdr:to>
      <xdr:col>10</xdr:col>
      <xdr:colOff>112059</xdr:colOff>
      <xdr:row>27</xdr:row>
      <xdr:rowOff>100853</xdr:rowOff>
    </xdr:to>
    <xdr:sp macro="" textlink="">
      <xdr:nvSpPr>
        <xdr:cNvPr id="3" name="TextBox 2"/>
        <xdr:cNvSpPr txBox="1"/>
      </xdr:nvSpPr>
      <xdr:spPr>
        <a:xfrm>
          <a:off x="934570" y="2879911"/>
          <a:ext cx="5273489" cy="2364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700" b="1">
              <a:solidFill>
                <a:schemeClr val="bg1"/>
              </a:solidFill>
              <a:effectLst/>
              <a:latin typeface="Bree Serif" panose="02000503040000020004" pitchFamily="2" charset="0"/>
              <a:ea typeface="Tahoma" panose="020B0604030504040204" pitchFamily="34" charset="0"/>
              <a:cs typeface="Tahoma" panose="020B0604030504040204" pitchFamily="34" charset="0"/>
            </a:rPr>
            <a:t>Attachment</a:t>
          </a:r>
          <a:r>
            <a:rPr lang="en-AU" sz="2700" b="1" baseline="0">
              <a:solidFill>
                <a:schemeClr val="bg1"/>
              </a:solidFill>
              <a:effectLst/>
              <a:latin typeface="Bree Serif" panose="02000503040000020004" pitchFamily="2" charset="0"/>
              <a:ea typeface="Tahoma" panose="020B0604030504040204" pitchFamily="34" charset="0"/>
              <a:cs typeface="Tahoma" panose="020B0604030504040204" pitchFamily="34" charset="0"/>
            </a:rPr>
            <a:t> 6A</a:t>
          </a:r>
          <a:endParaRPr lang="en-AU" sz="2700">
            <a:solidFill>
              <a:schemeClr val="bg1"/>
            </a:solidFill>
            <a:effectLst/>
            <a:latin typeface="Bree Serif" panose="02000503040000020004" pitchFamily="2" charset="0"/>
            <a:ea typeface="Tahoma" panose="020B0604030504040204" pitchFamily="34" charset="0"/>
            <a:cs typeface="Tahoma" panose="020B0604030504040204" pitchFamily="34" charset="0"/>
          </a:endParaRPr>
        </a:p>
        <a:p>
          <a:r>
            <a:rPr lang="en-AU" sz="2000">
              <a:solidFill>
                <a:schemeClr val="bg1"/>
              </a:solidFill>
              <a:effectLst/>
              <a:latin typeface="Bree Serif" panose="02000503040000020004" pitchFamily="2" charset="0"/>
              <a:ea typeface="Tahoma" panose="020B0604030504040204" pitchFamily="34" charset="0"/>
              <a:cs typeface="Tahoma" panose="020B0604030504040204" pitchFamily="34" charset="0"/>
            </a:rPr>
            <a:t>Penetration Data</a:t>
          </a:r>
        </a:p>
        <a:p>
          <a:r>
            <a:rPr lang="en-AU" sz="1200">
              <a:solidFill>
                <a:schemeClr val="bg1"/>
              </a:solidFill>
              <a:effectLst/>
              <a:latin typeface="Bree Serif" panose="02000503040000020004" pitchFamily="2" charset="0"/>
              <a:ea typeface="Tahoma" panose="020B0604030504040204" pitchFamily="34" charset="0"/>
              <a:cs typeface="Tahoma" panose="020B0604030504040204" pitchFamily="34" charset="0"/>
            </a:rPr>
            <a:t>June 2018</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arawr01\Local%20Settings\Temporary%20Internet%20Files\OLK33\SA%20AA%20Revenue%20&amp;%20Tariff%20Model%20(30%20Sep%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gnlfp\DATA\Documents%20and%20Settings\sarawr01\Local%20Settings\Temporary%20Internet%20Files\OLK33\SA%20AA%20Revenue%20&amp;%20Tariff%20Model%20(30%20Sep%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ESL\Commercial%20Services\Commercial%20Services%20(NEW)\Haulage\Haulage%200708\200805\QLD\QldConsolidation_V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ESL\Business%20Development\Projects%20SA\Le%20Hien\Virginia%20Hydro%20precinct\MAR05\MEM%20VHP%20Mar-05%205%20con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DOUGLASG\Local%20Settings\Temporary%20Internet%20Files\OLK18E\ADI%20HAULAGE%20STA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aer.gov.au/content/item.phtml?itemId=741812&amp;nodeId=ca258af7b8922b3fe40ec8774fbbefd8&amp;fn=Appendix%20A%20-%20transmission%20post-tax%20revenue%20model%20-%20version%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gnlfp\DATA\Will%20Chivell\Vic%20AA%2018\Revised%20Proposal\AGN\AGN%20-%20Revised%20Proposal%20PTRM.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palmerb\AppData\Local\Microsoft\Windows\INetCache\Content.Outlook\ZWBXSUCD\Analysi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d%20Hoc/Mt%20Barker%20Extension/Application%20Dec%2017/2017.12.21_Attachment%2011_Frontier%20-%20Mt%20Barker%20Extension%20Economic%20Analysi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Library/Vic%20AA%2018/20170814%20-%20Revised%20Final%20Plan/Revised%20Final%20Plan/0.%20DCF/AGN-Attachment%201.7A-RFM%20Victoria-Aug17-Public.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d%20Hoc/Mt%20Barker%20Extension/Model/Core/Consumption%20dat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gnlfp\DATA\Will%20Chivell\Vic%20AA%2018\AA%20Proposal\Vic%20AA%20Modelling\VIC%20AA%20Modelling%20201016%20-%20Copy\Vic%20&amp;%20Albury%20PTRM%20280916%20with%20marketing%20opex%20and%20additional%20demand.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BESL\Commercial%20Services\Commercial%20Services%20(NEW)\Haulage\Haulage%200708\200707\Month%20End\QLD_Demand_PostFR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mereditg\Local%20Settings\Temporary%20Internet%20Files\Content.Outlook\JIG7W8L0\2011%20NIEIR%20Data\100127-Sales%20and%20Demand%20Forecasts-Rev%20Mode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BESL\Commercial%20Services\Commercial%20Services%20(NEW)\Haulage\Haulage%200708\Haulage%200708\200806\Month-end\SUG%20Model%20V1_Day1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Current%20projects\AGN05%20-%20Mt%20Barker%20extension\Modelling%20and%20analysis\17-11-14-AH%20Elec%20Gas%20LPG%20prices%20-%20v4%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chiemh\Local%20Settings\Temporary%20Internet%20Files\OLKC1\061212-2007%20Vic%20Excluded%20Service%20Rat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Will%20Chivell/SA%20AA%2016/SA%20Draft%20Decision%20Summary/Attachment%2014.3_Core%20Energy%20Group_Weather%20Normalisation%20Model_CONFIDENTIAL.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nvfp\DATA\Petesy\SA%20AA\SA%20AA%2016\Draft%20Decision%20Response\Incentives\AER%20ECM%20-%20AGN%20-%2010%20November.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Peter%20Bucki\VIC%20AA\2013-17\Modelling\Preliminary%20Modelling\Victoria\Scenario%202\111209-%20090310-ESCV%20Revenue%20Model%20Post%20Appeal%20-%20Update%202011%20OPEX%20excluding%20incentive%20fee.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jodklo\Local%20Settings\Temporary%20Internet%20Files\OLK2B\2006%20V%20to%20D%20analysi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BESL\Commercial%20Services\Commercial%20Services%20(NEW)\Haulage\SA%20Block%20Analysis\SA%20Block%20Analysis%202007-08\Tariff%20D\SA%20Demand%20Variance%20Analysis_v3_2008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nvfp\DATA\Ashley%20Muldrew\SA%20AA\Reset%20RIN\Final%20RIN\Final%20from%20KPMG\Final%20from%20KPMG%20-%20for%20checking\Final%20RIN%20-%20AGN%20SA%20-%20Regulatory%20templates_apa_SPM_Recat_OH%2010%205v3%20-%20for%20KPMG.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BESL\Business%20Development\Projects%20SA\New%20RAH\May13\MEM-0901-V22.0s%20New%20RAH%20FINAL%20CASE.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Will%20Chivell/Vic%20AA%2018/Draft%20Plan/Preliminary%20Modelling/Preliminary%20Modelling%2027%20May%202016/AGN%20VicAlb%20-%20PTRM%20Preliminary%20Modelling%2027%20May%20revised%20TAB%20consolidated%20TAB.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cainp.ENVESTRA\Local%20Settings\Temporary%20Internet%20Files\OLK174\Qld%20Block%20Analysis%20Deman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joedod\Local%20Settings\Temporary%20Internet%20Files\OLK70\2006%20V%20to%20D%20analysi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Craig%20de%20Laine\SA%20AA%2006\Appeal\080504-S-Calc%20of%20AARR-Specified%20Even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1\mereditg\LOCALS~1\Temp\3\Temporary%20Directory%201%20for%20Envestra%20QLD%20Models%20(11%20August%202010).zip\Envestra%20QLD%20QCA%20-%20RAB%20Roll%20Forward_TES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gnlfp\DATA\Regulation\Ad%20Hoc\Mt%20Barker%20Extension\Application%20Dec%2017\AER%20queries%20-%20draft%20app\17.4.18%20Mount%20Barker%20Extension%20-%20Draft%20Application%20Queries%20Response%20Attachment%20A.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Ad%20Hoc/Mt%20Barker%20Extension/SA%20New%20Homes%202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SSUMPTIONS"/>
      <sheetName val="AAI TABLES"/>
      <sheetName val="OPEX and CAPEX"/>
      <sheetName val="RAB"/>
      <sheetName val="REVENUE INPUTS"/>
      <sheetName val="REVENUE REQUIREMENT"/>
      <sheetName val="REFERENCE TARIFFS"/>
      <sheetName val="REFERENCE TARIFFS REVENUE"/>
      <sheetName val="DEMAND FORECASTS - TARIFF BLOCK"/>
      <sheetName val="SA AA Revenue &amp; Tariff Model (3"/>
      <sheetName val="IPP Cash Flow"/>
    </sheetNames>
    <sheetDataSet>
      <sheetData sheetId="0"/>
      <sheetData sheetId="1"/>
      <sheetData sheetId="2"/>
      <sheetData sheetId="3" refreshError="1"/>
      <sheetData sheetId="4" refreshError="1"/>
      <sheetData sheetId="5" refreshError="1"/>
      <sheetData sheetId="6"/>
      <sheetData sheetId="7"/>
      <sheetData sheetId="8"/>
      <sheetData sheetId="9"/>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SSUMPTIONS"/>
      <sheetName val="AAI TABLES"/>
      <sheetName val="OPEX and CAPEX"/>
      <sheetName val="RAB"/>
      <sheetName val="REVENUE INPUTS"/>
      <sheetName val="REVENUE REQUIREMENT"/>
      <sheetName val="REFERENCE TARIFFS"/>
      <sheetName val="REFERENCE TARIFFS REVENUE"/>
      <sheetName val="DEMAND FORECASTS - TARIFF BLOCK"/>
      <sheetName val="SA AA Revenue &amp; Tariff Model (3"/>
      <sheetName val="IPP Cash Flow"/>
    </sheetNames>
    <sheetDataSet>
      <sheetData sheetId="0"/>
      <sheetData sheetId="1"/>
      <sheetData sheetId="2"/>
      <sheetData sheetId="3" refreshError="1"/>
      <sheetData sheetId="4" refreshError="1"/>
      <sheetData sheetId="5" refreshError="1"/>
      <sheetData sheetId="6"/>
      <sheetData sheetId="7"/>
      <sheetData sheetId="8"/>
      <sheetData sheetId="9"/>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aulageRevVolTemplate"/>
      <sheetName val="SummarySheet"/>
      <sheetName val="rb REVENUE"/>
      <sheetName val="PrelimSheet"/>
      <sheetName val="QLD &amp; NT Graphs"/>
      <sheetName val="IpswichDMIRNS"/>
      <sheetName val="WideBayDMIRNS"/>
      <sheetName val="QLD"/>
      <sheetName val="Sales_Sendout"/>
      <sheetName val="VTariff_Redbox"/>
      <sheetName val="PivotBestInfo"/>
      <sheetName val="PivotDay1"/>
      <sheetName val="PivotDay2"/>
      <sheetName val="Sum1"/>
      <sheetName val="Jul"/>
      <sheetName val="Aug"/>
      <sheetName val="Sep"/>
      <sheetName val="Oct"/>
      <sheetName val="Nov"/>
      <sheetName val="Dec"/>
      <sheetName val="Jan"/>
      <sheetName val="Feb"/>
      <sheetName val="Mar"/>
      <sheetName val="Apr"/>
      <sheetName val="May"/>
      <sheetName val="Jun"/>
      <sheetName val="V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CJ2">
            <v>37499</v>
          </cell>
        </row>
        <row r="8">
          <cell r="CJ8">
            <v>40113.439999999711</v>
          </cell>
          <cell r="CK8">
            <v>2588.1499999999069</v>
          </cell>
          <cell r="CL8">
            <v>-29729.104999999749</v>
          </cell>
          <cell r="CM8">
            <v>7476.0600000000559</v>
          </cell>
          <cell r="CN8">
            <v>-1227.2250000000931</v>
          </cell>
          <cell r="CO8">
            <v>22588.740999999922</v>
          </cell>
          <cell r="CP8">
            <v>-7606.7819999998901</v>
          </cell>
          <cell r="CQ8">
            <v>89224.630999999936</v>
          </cell>
          <cell r="CR8">
            <v>-3347.3070000002626</v>
          </cell>
          <cell r="CS8">
            <v>77501.168000000063</v>
          </cell>
          <cell r="CT8">
            <v>32782.445000000065</v>
          </cell>
          <cell r="CU8">
            <v>33280.227000000188</v>
          </cell>
          <cell r="CV8">
            <v>53399.240999999922</v>
          </cell>
          <cell r="CW8">
            <v>21057.545999999857</v>
          </cell>
          <cell r="CX8">
            <v>-3291.0169999999925</v>
          </cell>
          <cell r="CY8">
            <v>7572.8950000000186</v>
          </cell>
          <cell r="CZ8">
            <v>29122.07399999979</v>
          </cell>
          <cell r="DA8">
            <v>-23102.730000000214</v>
          </cell>
          <cell r="DB8">
            <v>29899.846000000369</v>
          </cell>
          <cell r="DC8">
            <v>18395.779099999694</v>
          </cell>
          <cell r="DD8">
            <v>22327.490000000224</v>
          </cell>
          <cell r="DE8">
            <v>69905.17333333334</v>
          </cell>
          <cell r="DF8">
            <v>80376.92733333353</v>
          </cell>
          <cell r="DG8">
            <v>27202.62733333325</v>
          </cell>
          <cell r="DH8">
            <v>62673.854333333205</v>
          </cell>
          <cell r="DI8">
            <v>-12024.480666666757</v>
          </cell>
          <cell r="DJ8">
            <v>17050.245000000345</v>
          </cell>
          <cell r="DK8">
            <v>4652.9140000001062</v>
          </cell>
          <cell r="DL8">
            <v>54996.480999999912</v>
          </cell>
          <cell r="DM8">
            <v>-42397.048000000184</v>
          </cell>
          <cell r="DN8">
            <v>2587.0130000000354</v>
          </cell>
          <cell r="DO8">
            <v>20589.363000000129</v>
          </cell>
          <cell r="DP8">
            <v>21190.182800000068</v>
          </cell>
          <cell r="DQ8">
            <v>63121.474000000162</v>
          </cell>
          <cell r="DR8">
            <v>57005.5970000003</v>
          </cell>
          <cell r="DS8">
            <v>41568.165999999736</v>
          </cell>
          <cell r="DT8">
            <v>33771.045999999857</v>
          </cell>
          <cell r="DU8">
            <v>30322.152000000002</v>
          </cell>
          <cell r="DV8">
            <v>-24274.810999999754</v>
          </cell>
          <cell r="DW8">
            <v>15931.992000000086</v>
          </cell>
          <cell r="DX8">
            <v>28861.716000000015</v>
          </cell>
          <cell r="DY8">
            <v>-28319.971000000136</v>
          </cell>
          <cell r="DZ8">
            <v>14565.818000000087</v>
          </cell>
          <cell r="EA8">
            <v>41470.091999999946</v>
          </cell>
          <cell r="EB8">
            <v>25149.453999999911</v>
          </cell>
          <cell r="EC8">
            <v>22262.498000000138</v>
          </cell>
          <cell r="ED8">
            <v>59562.300999999978</v>
          </cell>
          <cell r="EE8">
            <v>37732.674099999946</v>
          </cell>
          <cell r="EF8">
            <v>34355.965000000317</v>
          </cell>
          <cell r="EG8">
            <v>53096.233000000007</v>
          </cell>
          <cell r="EH8">
            <v>-28603.830000000075</v>
          </cell>
          <cell r="EI8">
            <v>7038.6280000002589</v>
          </cell>
          <cell r="EJ8">
            <v>81843.48900000006</v>
          </cell>
          <cell r="EK8">
            <v>-47446.211000000127</v>
          </cell>
          <cell r="EL8">
            <v>-9380.7649999998976</v>
          </cell>
          <cell r="EM8">
            <v>50859.710000000196</v>
          </cell>
          <cell r="EN8">
            <v>11531.220000000205</v>
          </cell>
          <cell r="EO8">
            <v>42074.3</v>
          </cell>
          <cell r="EP8">
            <v>100116.53</v>
          </cell>
          <cell r="EQ8">
            <v>51491.15000000014</v>
          </cell>
          <cell r="ER8">
            <v>39077.105999999912</v>
          </cell>
          <cell r="ES8">
            <v>18639.086999999592</v>
          </cell>
          <cell r="ET8">
            <v>-242.08199999993667</v>
          </cell>
          <cell r="EU8">
            <v>13047.731000000145</v>
          </cell>
          <cell r="EV8">
            <v>12235.448000000091</v>
          </cell>
          <cell r="EW8">
            <v>11008.862000000197</v>
          </cell>
          <cell r="EX8">
            <v>10565.725999999791</v>
          </cell>
          <cell r="EY8">
            <v>16144.110000000102</v>
          </cell>
          <cell r="EZ8">
            <v>13390.921000000322</v>
          </cell>
          <cell r="FA8">
            <v>42555.054000000004</v>
          </cell>
          <cell r="FB8">
            <v>31778.233999999939</v>
          </cell>
        </row>
        <row r="15">
          <cell r="CJ15">
            <v>299943.9580000001</v>
          </cell>
          <cell r="CK15">
            <v>283309.3949999999</v>
          </cell>
          <cell r="CL15">
            <v>252219</v>
          </cell>
          <cell r="CM15">
            <v>274490.10700000031</v>
          </cell>
          <cell r="CN15">
            <v>251955.62200000009</v>
          </cell>
          <cell r="CO15">
            <v>296356.43399999989</v>
          </cell>
          <cell r="CP15">
            <v>284950.55799999996</v>
          </cell>
          <cell r="CQ15">
            <v>333946.38399999985</v>
          </cell>
          <cell r="CR15">
            <v>297143.60299999965</v>
          </cell>
          <cell r="CS15">
            <v>314766.93299999973</v>
          </cell>
          <cell r="CT15">
            <v>277218.69099999976</v>
          </cell>
          <cell r="CU15">
            <v>263644.44299999985</v>
          </cell>
          <cell r="CV15">
            <v>276930.24400000006</v>
          </cell>
          <cell r="CW15">
            <v>295399.64</v>
          </cell>
          <cell r="CX15">
            <v>321837.72799999977</v>
          </cell>
          <cell r="CY15">
            <v>321934.56299999973</v>
          </cell>
          <cell r="CZ15">
            <v>352283.86199999962</v>
          </cell>
          <cell r="DA15">
            <v>306592.39099999948</v>
          </cell>
          <cell r="DB15">
            <v>344099.01899999974</v>
          </cell>
          <cell r="DC15">
            <v>273270.1670999995</v>
          </cell>
          <cell r="DD15">
            <v>298944.96409999998</v>
          </cell>
          <cell r="DE15">
            <v>291348.96943333326</v>
          </cell>
          <cell r="DF15">
            <v>338943.45176666672</v>
          </cell>
          <cell r="DG15">
            <v>332865.85209999979</v>
          </cell>
          <cell r="DH15">
            <v>342140.46543333307</v>
          </cell>
          <cell r="DI15">
            <v>309058.43876666646</v>
          </cell>
          <cell r="DJ15">
            <v>329399.70076666679</v>
          </cell>
          <cell r="DK15">
            <v>326479.71976666688</v>
          </cell>
          <cell r="DL15">
            <v>352354.126766667</v>
          </cell>
          <cell r="DM15">
            <v>333059.80876666703</v>
          </cell>
          <cell r="DN15">
            <v>305746.9757666667</v>
          </cell>
          <cell r="DO15">
            <v>307940.55966666713</v>
          </cell>
          <cell r="DP15">
            <v>306803.25246666698</v>
          </cell>
          <cell r="DQ15">
            <v>300019.5531333338</v>
          </cell>
          <cell r="DR15">
            <v>276648.22280000057</v>
          </cell>
          <cell r="DS15">
            <v>291013.76146666706</v>
          </cell>
          <cell r="DT15">
            <v>262110.95313333371</v>
          </cell>
          <cell r="DU15">
            <v>304457.58580000047</v>
          </cell>
          <cell r="DV15">
            <v>263132.52980000037</v>
          </cell>
          <cell r="DW15">
            <v>274411.60780000035</v>
          </cell>
          <cell r="DX15">
            <v>248276.84280000045</v>
          </cell>
          <cell r="DY15">
            <v>262353.9198000005</v>
          </cell>
          <cell r="DZ15">
            <v>274332.72480000055</v>
          </cell>
          <cell r="EA15">
            <v>295213.45380000037</v>
          </cell>
          <cell r="EB15">
            <v>299172.72500000021</v>
          </cell>
          <cell r="EC15">
            <v>258313.74900000019</v>
          </cell>
          <cell r="ED15">
            <v>260870.45299999986</v>
          </cell>
          <cell r="EE15">
            <v>257034.96110000007</v>
          </cell>
          <cell r="EF15">
            <v>257619.88010000053</v>
          </cell>
          <cell r="EG15">
            <v>280393.96110000054</v>
          </cell>
          <cell r="EH15">
            <v>276064.94210000022</v>
          </cell>
          <cell r="EI15">
            <v>267171.57810000039</v>
          </cell>
          <cell r="EJ15">
            <v>320153.35110000044</v>
          </cell>
          <cell r="EK15">
            <v>301027.11110000045</v>
          </cell>
          <cell r="EL15">
            <v>277080.52810000046</v>
          </cell>
          <cell r="EM15">
            <v>286470.14610000071</v>
          </cell>
          <cell r="EN15">
            <v>272851.91210000101</v>
          </cell>
          <cell r="EO15">
            <v>292663.71410000091</v>
          </cell>
          <cell r="EP15">
            <v>333217.9431000005</v>
          </cell>
          <cell r="EQ15">
            <v>346976.41900000104</v>
          </cell>
          <cell r="ER15">
            <v>351697.56000000064</v>
          </cell>
          <cell r="ES15">
            <v>317240.41400000028</v>
          </cell>
          <cell r="ET15">
            <v>345602.16200000036</v>
          </cell>
          <cell r="EU15">
            <v>351611.26500000031</v>
          </cell>
          <cell r="EV15">
            <v>282003.22400000034</v>
          </cell>
          <cell r="EW15">
            <v>340458.29700000066</v>
          </cell>
          <cell r="EX15">
            <v>360404.78800000035</v>
          </cell>
          <cell r="EY15">
            <v>325689.18800000026</v>
          </cell>
          <cell r="EZ15">
            <v>327548.88900000037</v>
          </cell>
          <cell r="FA15">
            <v>328029.64300000039</v>
          </cell>
          <cell r="FB15">
            <v>259691.3470000003</v>
          </cell>
        </row>
        <row r="32">
          <cell r="CJ32">
            <v>41918.288999999873</v>
          </cell>
          <cell r="CK32">
            <v>2237.6550000000279</v>
          </cell>
          <cell r="CL32">
            <v>-36572.207999999984</v>
          </cell>
          <cell r="CM32">
            <v>12665.24</v>
          </cell>
          <cell r="CN32">
            <v>9987.1459999999497</v>
          </cell>
          <cell r="CO32">
            <v>18012.69299999997</v>
          </cell>
          <cell r="CP32">
            <v>28.184000000008382</v>
          </cell>
          <cell r="CQ32">
            <v>84759.993999999948</v>
          </cell>
          <cell r="CR32">
            <v>-2773.938000000082</v>
          </cell>
          <cell r="CS32">
            <v>66513.926999999909</v>
          </cell>
          <cell r="CT32">
            <v>36374.892999999924</v>
          </cell>
          <cell r="CU32">
            <v>24686.601000000024</v>
          </cell>
          <cell r="CV32">
            <v>56215.91399999999</v>
          </cell>
          <cell r="CW32">
            <v>16612.852999999886</v>
          </cell>
          <cell r="CX32">
            <v>-2350.189000000013</v>
          </cell>
          <cell r="CY32">
            <v>9633.2889999998733</v>
          </cell>
          <cell r="CZ32">
            <v>29814.843999999925</v>
          </cell>
          <cell r="DA32">
            <v>-24836.119999999879</v>
          </cell>
          <cell r="DB32">
            <v>27771.305000000051</v>
          </cell>
          <cell r="DC32">
            <v>12877.732099999906</v>
          </cell>
          <cell r="DD32">
            <v>12132.736999999965</v>
          </cell>
          <cell r="DE32">
            <v>69253.278333333321</v>
          </cell>
          <cell r="DF32">
            <v>70945.876333333319</v>
          </cell>
          <cell r="DG32">
            <v>16544.214333333308</v>
          </cell>
          <cell r="DH32">
            <v>57370.67333333334</v>
          </cell>
          <cell r="DI32">
            <v>-8804.0476666667964</v>
          </cell>
          <cell r="DJ32">
            <v>13173.675000000047</v>
          </cell>
          <cell r="DK32">
            <v>12411.98900000006</v>
          </cell>
          <cell r="DL32">
            <v>40638.518999999971</v>
          </cell>
          <cell r="DM32">
            <v>-37632.983000000007</v>
          </cell>
          <cell r="DN32">
            <v>2295.6670000000158</v>
          </cell>
          <cell r="DO32">
            <v>18295.01500000013</v>
          </cell>
          <cell r="DP32">
            <v>12037.056000000099</v>
          </cell>
          <cell r="DQ32">
            <v>60394.17200000002</v>
          </cell>
          <cell r="DR32">
            <v>44952.824000000022</v>
          </cell>
          <cell r="DS32">
            <v>23156.456000000006</v>
          </cell>
          <cell r="DT32">
            <v>39233.665999999968</v>
          </cell>
          <cell r="DU32">
            <v>29768.095999999903</v>
          </cell>
          <cell r="DV32">
            <v>-31903.621999999974</v>
          </cell>
          <cell r="DW32">
            <v>21030.209000000032</v>
          </cell>
          <cell r="DX32">
            <v>28602.77099999995</v>
          </cell>
          <cell r="DY32">
            <v>-39197.71100000001</v>
          </cell>
          <cell r="DZ32">
            <v>17531.66399999999</v>
          </cell>
          <cell r="EA32">
            <v>30308.61</v>
          </cell>
          <cell r="EB32">
            <v>5110.0910000000149</v>
          </cell>
          <cell r="EC32">
            <v>34161.182999999961</v>
          </cell>
          <cell r="ED32">
            <v>42276.310999999987</v>
          </cell>
          <cell r="EE32">
            <v>18288.78</v>
          </cell>
          <cell r="EF32">
            <v>46321.944000000134</v>
          </cell>
          <cell r="EG32">
            <v>38876.688000000082</v>
          </cell>
          <cell r="EH32">
            <v>-34735.462999999989</v>
          </cell>
          <cell r="EI32">
            <v>13885.708000000101</v>
          </cell>
          <cell r="EJ32">
            <v>71443.720999999903</v>
          </cell>
          <cell r="EK32">
            <v>-47085.134000000078</v>
          </cell>
          <cell r="EL32">
            <v>-7427.1759999999776</v>
          </cell>
          <cell r="EM32">
            <v>38159.840000000084</v>
          </cell>
          <cell r="EN32">
            <v>932.58000000007451</v>
          </cell>
          <cell r="EO32">
            <v>43035.179999999935</v>
          </cell>
          <cell r="EP32">
            <v>66096.5</v>
          </cell>
          <cell r="EQ32">
            <v>31282.408999999985</v>
          </cell>
          <cell r="ER32">
            <v>23812.983999999939</v>
          </cell>
          <cell r="ES32">
            <v>6908.36699999962</v>
          </cell>
          <cell r="ET32">
            <v>-6953.9259999999776</v>
          </cell>
          <cell r="EU32">
            <v>2796.4819999998435</v>
          </cell>
          <cell r="EV32">
            <v>6315.4459999999963</v>
          </cell>
          <cell r="EW32">
            <v>3034.2369999999646</v>
          </cell>
          <cell r="EX32">
            <v>5476.905999999959</v>
          </cell>
          <cell r="EY32">
            <v>8997.7120000000577</v>
          </cell>
          <cell r="EZ32">
            <v>6923.1230000001378</v>
          </cell>
          <cell r="FA32">
            <v>17406.421000000089</v>
          </cell>
          <cell r="FB32">
            <v>9422.0179999999236</v>
          </cell>
        </row>
        <row r="43">
          <cell r="CJ43">
            <v>292025.2919999999</v>
          </cell>
          <cell r="CK43">
            <v>280230.36199999996</v>
          </cell>
          <cell r="CL43">
            <v>242327.24399999995</v>
          </cell>
          <cell r="CM43">
            <v>262702.723</v>
          </cell>
          <cell r="CN43">
            <v>246664.97</v>
          </cell>
          <cell r="CO43">
            <v>288291.05899999989</v>
          </cell>
          <cell r="CP43">
            <v>275934.85799999989</v>
          </cell>
          <cell r="CQ43">
            <v>329228.5079999998</v>
          </cell>
          <cell r="CR43">
            <v>291699.67599999974</v>
          </cell>
          <cell r="CS43">
            <v>296512.51699999964</v>
          </cell>
          <cell r="CT43">
            <v>271117.59999999998</v>
          </cell>
          <cell r="CU43">
            <v>257838.47599999956</v>
          </cell>
          <cell r="CV43">
            <v>272136.10099999967</v>
          </cell>
          <cell r="CW43">
            <v>286511.29899999953</v>
          </cell>
          <cell r="CX43">
            <v>320733.3179999995</v>
          </cell>
          <cell r="CY43">
            <v>317701.36699999939</v>
          </cell>
          <cell r="CZ43">
            <v>337529.06499999936</v>
          </cell>
          <cell r="DA43">
            <v>294680.25199999951</v>
          </cell>
          <cell r="DB43">
            <v>322423.37299999956</v>
          </cell>
          <cell r="DC43">
            <v>250541.11109999951</v>
          </cell>
          <cell r="DD43">
            <v>265447.78609999956</v>
          </cell>
          <cell r="DE43">
            <v>268187.13743333297</v>
          </cell>
          <cell r="DF43">
            <v>302758.12076666637</v>
          </cell>
          <cell r="DG43">
            <v>294615.73409999965</v>
          </cell>
          <cell r="DH43">
            <v>295770.493433333</v>
          </cell>
          <cell r="DI43">
            <v>270353.59276666632</v>
          </cell>
          <cell r="DJ43">
            <v>285877.45676666638</v>
          </cell>
          <cell r="DK43">
            <v>288656.15676666657</v>
          </cell>
          <cell r="DL43">
            <v>299479.83176666661</v>
          </cell>
          <cell r="DM43">
            <v>286682.96876666648</v>
          </cell>
          <cell r="DN43">
            <v>261207.33076666645</v>
          </cell>
          <cell r="DO43">
            <v>266624.61366666667</v>
          </cell>
          <cell r="DP43">
            <v>266528.93266666681</v>
          </cell>
          <cell r="DQ43">
            <v>257669.82633333351</v>
          </cell>
          <cell r="DR43">
            <v>231676.77400000021</v>
          </cell>
          <cell r="DS43">
            <v>238289.01566666691</v>
          </cell>
          <cell r="DT43">
            <v>220152.00833333354</v>
          </cell>
          <cell r="DU43">
            <v>258724.15200000023</v>
          </cell>
          <cell r="DV43">
            <v>213646.85500000021</v>
          </cell>
          <cell r="DW43">
            <v>222265.07500000019</v>
          </cell>
          <cell r="DX43">
            <v>210229.32700000016</v>
          </cell>
          <cell r="DY43">
            <v>208664.59900000016</v>
          </cell>
          <cell r="DZ43">
            <v>223900.59600000014</v>
          </cell>
          <cell r="EA43">
            <v>235914.19099999999</v>
          </cell>
          <cell r="EB43">
            <v>228987.22599999991</v>
          </cell>
          <cell r="EC43">
            <v>202754.23699999985</v>
          </cell>
          <cell r="ED43">
            <v>200077.72399999981</v>
          </cell>
          <cell r="EE43">
            <v>195210.04799999984</v>
          </cell>
          <cell r="EF43">
            <v>202298.326</v>
          </cell>
          <cell r="EG43">
            <v>211406.91800000018</v>
          </cell>
          <cell r="EH43">
            <v>208575.07700000016</v>
          </cell>
          <cell r="EI43">
            <v>201430.57600000023</v>
          </cell>
          <cell r="EJ43">
            <v>244271.52600000019</v>
          </cell>
          <cell r="EK43">
            <v>236384.10300000012</v>
          </cell>
          <cell r="EL43">
            <v>211425.26300000015</v>
          </cell>
          <cell r="EM43">
            <v>219276.49300000025</v>
          </cell>
          <cell r="EN43">
            <v>215098.98200000031</v>
          </cell>
          <cell r="EO43">
            <v>223972.97900000028</v>
          </cell>
          <cell r="EP43">
            <v>247793.1680000003</v>
          </cell>
          <cell r="EQ43">
            <v>260786.79700000025</v>
          </cell>
          <cell r="ER43">
            <v>238277.83700000006</v>
          </cell>
          <cell r="ES43">
            <v>206309.5159999996</v>
          </cell>
          <cell r="ET43">
            <v>234091.05299999961</v>
          </cell>
          <cell r="EU43">
            <v>223001.82699999935</v>
          </cell>
          <cell r="EV43">
            <v>157873.55199999944</v>
          </cell>
          <cell r="EW43">
            <v>207992.92299999949</v>
          </cell>
          <cell r="EX43">
            <v>220897.00499999942</v>
          </cell>
          <cell r="EY43">
            <v>191734.8769999994</v>
          </cell>
          <cell r="EZ43">
            <v>197725.41999999946</v>
          </cell>
          <cell r="FA43">
            <v>172096.66099999961</v>
          </cell>
          <cell r="FB43">
            <v>115422.17899999954</v>
          </cell>
        </row>
        <row r="57">
          <cell r="CJ57">
            <v>5529.2179999999935</v>
          </cell>
          <cell r="CK57">
            <v>-765.32699999999022</v>
          </cell>
          <cell r="CL57">
            <v>6542.4939999999915</v>
          </cell>
          <cell r="CM57">
            <v>-782.1359999999986</v>
          </cell>
          <cell r="CN57">
            <v>-1051.9170000000013</v>
          </cell>
          <cell r="CO57">
            <v>2716.679999999993</v>
          </cell>
          <cell r="CP57">
            <v>4341.8730000000069</v>
          </cell>
          <cell r="CQ57">
            <v>5386.1190000000061</v>
          </cell>
          <cell r="CR57">
            <v>3102.4140000000043</v>
          </cell>
          <cell r="CS57">
            <v>15114.784</v>
          </cell>
          <cell r="CT57">
            <v>-3196.25</v>
          </cell>
          <cell r="CU57">
            <v>7077.9309999999969</v>
          </cell>
          <cell r="CV57">
            <v>7148.8870000000024</v>
          </cell>
          <cell r="CW57">
            <v>3574.7719999999972</v>
          </cell>
          <cell r="CX57">
            <v>1119.6310000000012</v>
          </cell>
          <cell r="CY57">
            <v>5563.2770000000019</v>
          </cell>
          <cell r="CZ57">
            <v>979.11699999999837</v>
          </cell>
          <cell r="DA57">
            <v>2692.6049999999959</v>
          </cell>
          <cell r="DB57">
            <v>5101.2590000000055</v>
          </cell>
          <cell r="DC57">
            <v>5106.6990000000005</v>
          </cell>
          <cell r="DD57">
            <v>5577.762999999999</v>
          </cell>
          <cell r="DE57">
            <v>5337.5950000000012</v>
          </cell>
          <cell r="DF57">
            <v>10382.271999999997</v>
          </cell>
          <cell r="DG57">
            <v>5982.7280000000028</v>
          </cell>
          <cell r="DH57">
            <v>9502.4370000000054</v>
          </cell>
          <cell r="DI57">
            <v>4414.8740000000034</v>
          </cell>
          <cell r="DJ57">
            <v>1301.1990000000005</v>
          </cell>
          <cell r="DK57">
            <v>4842.5720000000001</v>
          </cell>
          <cell r="DL57">
            <v>8038.1169999999984</v>
          </cell>
          <cell r="DM57">
            <v>-2378.5349999999999</v>
          </cell>
          <cell r="DN57">
            <v>9952.7189999999973</v>
          </cell>
          <cell r="DO57">
            <v>79.631999999997788</v>
          </cell>
          <cell r="DP57">
            <v>5352.6777999999977</v>
          </cell>
          <cell r="DQ57">
            <v>10465.847999999998</v>
          </cell>
          <cell r="DR57">
            <v>8685.8849999999948</v>
          </cell>
          <cell r="DS57">
            <v>6813.4839999999967</v>
          </cell>
          <cell r="DT57">
            <v>9838.8129999999946</v>
          </cell>
          <cell r="DU57">
            <v>2420.625</v>
          </cell>
          <cell r="DV57">
            <v>1789.1680000000051</v>
          </cell>
          <cell r="DW57">
            <v>6491.375</v>
          </cell>
          <cell r="DX57">
            <v>3193.6330000000016</v>
          </cell>
          <cell r="DY57">
            <v>2102.2249999999999</v>
          </cell>
          <cell r="DZ57">
            <v>5845.5669999999955</v>
          </cell>
          <cell r="EA57">
            <v>6226.21</v>
          </cell>
          <cell r="EB57">
            <v>4287.5690000000031</v>
          </cell>
          <cell r="EC57">
            <v>11463.190999999992</v>
          </cell>
          <cell r="ED57">
            <v>11295.377999999997</v>
          </cell>
          <cell r="EE57">
            <v>5160.6880999999994</v>
          </cell>
          <cell r="EF57">
            <v>10976.792000000001</v>
          </cell>
          <cell r="EG57">
            <v>6227.135000000002</v>
          </cell>
          <cell r="EH57">
            <v>2371.4219999999987</v>
          </cell>
          <cell r="EI57">
            <v>6866.0360000000001</v>
          </cell>
          <cell r="EJ57">
            <v>5687.6710000000021</v>
          </cell>
          <cell r="EK57">
            <v>-850.73599999999715</v>
          </cell>
          <cell r="EL57">
            <v>7358.3559999999998</v>
          </cell>
          <cell r="EM57">
            <v>6586.77</v>
          </cell>
          <cell r="EN57">
            <v>1957.53</v>
          </cell>
          <cell r="EO57">
            <v>10691.31</v>
          </cell>
          <cell r="EP57">
            <v>15901.440000000002</v>
          </cell>
          <cell r="EQ57">
            <v>16534.771000000008</v>
          </cell>
          <cell r="ER57">
            <v>13171.274999999994</v>
          </cell>
          <cell r="ES57">
            <v>9214.9499999999825</v>
          </cell>
          <cell r="ET57">
            <v>6226.4959999999992</v>
          </cell>
          <cell r="EU57">
            <v>8840.4250000000029</v>
          </cell>
          <cell r="EV57">
            <v>7277.4090000000142</v>
          </cell>
          <cell r="EW57">
            <v>7027.0329999999958</v>
          </cell>
          <cell r="EX57">
            <v>7544.8169999999955</v>
          </cell>
          <cell r="EY57">
            <v>9146.2550000000047</v>
          </cell>
          <cell r="EZ57">
            <v>6769.1309999999939</v>
          </cell>
          <cell r="FA57">
            <v>25196.524999999994</v>
          </cell>
          <cell r="FB57">
            <v>22985.544999999998</v>
          </cell>
        </row>
        <row r="68">
          <cell r="CJ68">
            <v>35129.780999999981</v>
          </cell>
          <cell r="CK68">
            <v>30946.685999999994</v>
          </cell>
          <cell r="CL68">
            <v>39610.162999999993</v>
          </cell>
          <cell r="CM68">
            <v>35594.125999999997</v>
          </cell>
          <cell r="CN68">
            <v>34510.602999999996</v>
          </cell>
          <cell r="CO68">
            <v>36101.775999999991</v>
          </cell>
          <cell r="CP68">
            <v>39592.343000000001</v>
          </cell>
          <cell r="CQ68">
            <v>43006.355000000003</v>
          </cell>
          <cell r="CR68">
            <v>43188.468000000008</v>
          </cell>
          <cell r="CS68">
            <v>53011.668000000005</v>
          </cell>
          <cell r="CT68">
            <v>42092.933000000005</v>
          </cell>
          <cell r="CU68">
            <v>44015.883000000002</v>
          </cell>
          <cell r="CV68">
            <v>45635.552000000011</v>
          </cell>
          <cell r="CW68">
            <v>49975.650999999998</v>
          </cell>
          <cell r="CX68">
            <v>44552.788000000008</v>
          </cell>
          <cell r="CY68">
            <v>50898.201000000008</v>
          </cell>
          <cell r="CZ68">
            <v>52929.235000000008</v>
          </cell>
          <cell r="DA68">
            <v>52905.16</v>
          </cell>
          <cell r="DB68">
            <v>53664.546000000009</v>
          </cell>
          <cell r="DC68">
            <v>53385.126000000004</v>
          </cell>
          <cell r="DD68">
            <v>55860.474999999999</v>
          </cell>
          <cell r="DE68">
            <v>46083.286</v>
          </cell>
          <cell r="DF68">
            <v>59661.807999999997</v>
          </cell>
          <cell r="DG68">
            <v>58566.605000000003</v>
          </cell>
          <cell r="DH68">
            <v>60920.155000000006</v>
          </cell>
          <cell r="DI68">
            <v>61760.257000000012</v>
          </cell>
          <cell r="DJ68">
            <v>61941.825000000012</v>
          </cell>
          <cell r="DK68">
            <v>61221.120000000003</v>
          </cell>
          <cell r="DL68">
            <v>68280.12</v>
          </cell>
          <cell r="DM68">
            <v>63208.98</v>
          </cell>
          <cell r="DN68">
            <v>68060.44</v>
          </cell>
          <cell r="DO68">
            <v>63033.373</v>
          </cell>
          <cell r="DP68">
            <v>62808.287799999998</v>
          </cell>
          <cell r="DQ68">
            <v>67936.540799999988</v>
          </cell>
          <cell r="DR68">
            <v>66240.1538</v>
          </cell>
          <cell r="DS68">
            <v>67070.909799999994</v>
          </cell>
          <cell r="DT68">
            <v>67407.285799999983</v>
          </cell>
          <cell r="DU68">
            <v>65413.036799999973</v>
          </cell>
          <cell r="DV68">
            <v>65901.005799999984</v>
          </cell>
          <cell r="DW68">
            <v>67549.80879999997</v>
          </cell>
          <cell r="DX68">
            <v>62705.32479999998</v>
          </cell>
          <cell r="DY68">
            <v>67186.084799999982</v>
          </cell>
          <cell r="DZ68">
            <v>63078.93279999998</v>
          </cell>
          <cell r="EA68">
            <v>69225.510799999989</v>
          </cell>
          <cell r="EB68">
            <v>68160.401999999987</v>
          </cell>
          <cell r="EC68">
            <v>69157.744999999981</v>
          </cell>
          <cell r="ED68">
            <v>71767.237999999983</v>
          </cell>
          <cell r="EE68">
            <v>70114.442099999986</v>
          </cell>
          <cell r="EF68">
            <v>71252.421099999992</v>
          </cell>
          <cell r="EG68">
            <v>75058.931099999987</v>
          </cell>
          <cell r="EH68">
            <v>75641.185099999973</v>
          </cell>
          <cell r="EI68">
            <v>76015.846099999966</v>
          </cell>
          <cell r="EJ68">
            <v>78509.884099999996</v>
          </cell>
          <cell r="EK68">
            <v>75556.923099999985</v>
          </cell>
          <cell r="EL68">
            <v>77069.712100000004</v>
          </cell>
          <cell r="EM68">
            <v>77430.272100000002</v>
          </cell>
          <cell r="EN68">
            <v>75100.233099999983</v>
          </cell>
          <cell r="EO68">
            <v>74328.352099999989</v>
          </cell>
          <cell r="EP68">
            <v>78934.414099999995</v>
          </cell>
          <cell r="EQ68">
            <v>90308.497000000018</v>
          </cell>
          <cell r="ER68">
            <v>92502.98000000001</v>
          </cell>
          <cell r="ES68">
            <v>95490.794999999984</v>
          </cell>
          <cell r="ET68">
            <v>99345.868999999992</v>
          </cell>
          <cell r="EU68">
            <v>101320.258</v>
          </cell>
          <cell r="EV68">
            <v>102909.99600000001</v>
          </cell>
          <cell r="EW68">
            <v>110787.765</v>
          </cell>
          <cell r="EX68">
            <v>110974.226</v>
          </cell>
          <cell r="EY68">
            <v>113533.711</v>
          </cell>
          <cell r="EZ68">
            <v>118345.31199999999</v>
          </cell>
          <cell r="FA68">
            <v>132850.527</v>
          </cell>
          <cell r="FB68">
            <v>139934.63199999998</v>
          </cell>
        </row>
        <row r="80">
          <cell r="CJ80">
            <v>465.87299999999959</v>
          </cell>
          <cell r="CK80">
            <v>-1202.6080000000002</v>
          </cell>
          <cell r="CL80">
            <v>688.36000000000058</v>
          </cell>
          <cell r="CM80">
            <v>-756.13000000000102</v>
          </cell>
          <cell r="CN80">
            <v>-1725.9069999999992</v>
          </cell>
          <cell r="CO80">
            <v>669.33899999999994</v>
          </cell>
          <cell r="CP80">
            <v>-1704</v>
          </cell>
          <cell r="CQ80">
            <v>-280.36800000000039</v>
          </cell>
          <cell r="CR80">
            <v>-305.25900000000001</v>
          </cell>
          <cell r="CS80">
            <v>-268.55199999999968</v>
          </cell>
          <cell r="CT80">
            <v>-292.01400000000012</v>
          </cell>
          <cell r="CU80">
            <v>-179.51699999999983</v>
          </cell>
          <cell r="CV80">
            <v>-105.25699999999961</v>
          </cell>
          <cell r="CW80">
            <v>-296.04699999999957</v>
          </cell>
          <cell r="CX80">
            <v>-323.75200000000041</v>
          </cell>
          <cell r="CY80">
            <v>-403.36800000000039</v>
          </cell>
          <cell r="CZ80">
            <v>-252.86099999999988</v>
          </cell>
          <cell r="DA80">
            <v>-364.98500000000001</v>
          </cell>
          <cell r="DB80">
            <v>-654.9</v>
          </cell>
          <cell r="DC80">
            <v>-689.95</v>
          </cell>
          <cell r="DD80">
            <v>-472.76599999999962</v>
          </cell>
          <cell r="DE80">
            <v>-422.03800000000047</v>
          </cell>
          <cell r="DF80">
            <v>-574.89599999999973</v>
          </cell>
          <cell r="DG80">
            <v>-365.69700000000012</v>
          </cell>
          <cell r="DH80">
            <v>-456.6880000000001</v>
          </cell>
          <cell r="DI80">
            <v>-307.57899999999972</v>
          </cell>
          <cell r="DJ80">
            <v>-574.5010000000002</v>
          </cell>
          <cell r="DK80">
            <v>-341.49600000000009</v>
          </cell>
          <cell r="DL80">
            <v>-191.45199999999932</v>
          </cell>
          <cell r="DM80">
            <v>-605.84799999999996</v>
          </cell>
          <cell r="DN80">
            <v>-103.1909999999998</v>
          </cell>
          <cell r="DO80">
            <v>115.21800000000076</v>
          </cell>
          <cell r="DP80">
            <v>-342.48099999999977</v>
          </cell>
          <cell r="DQ80">
            <v>-209.45899999999983</v>
          </cell>
          <cell r="DR80">
            <v>-49.311999999999898</v>
          </cell>
          <cell r="DS80">
            <v>-0.45399999999972351</v>
          </cell>
          <cell r="DT80">
            <v>32.632999999999811</v>
          </cell>
          <cell r="DU80">
            <v>-231.11800000000039</v>
          </cell>
          <cell r="DV80">
            <v>-256</v>
          </cell>
          <cell r="DW80">
            <v>-218</v>
          </cell>
          <cell r="DX80">
            <v>-201</v>
          </cell>
          <cell r="DY80">
            <v>-159</v>
          </cell>
          <cell r="DZ80">
            <v>-384</v>
          </cell>
          <cell r="EA80">
            <v>-385</v>
          </cell>
          <cell r="EB80">
            <v>-268</v>
          </cell>
          <cell r="EC80">
            <v>-286</v>
          </cell>
          <cell r="ED80">
            <v>-137</v>
          </cell>
          <cell r="EE80">
            <v>-143</v>
          </cell>
          <cell r="EF80">
            <v>68</v>
          </cell>
          <cell r="EG80">
            <v>-202</v>
          </cell>
          <cell r="EH80">
            <v>-285</v>
          </cell>
          <cell r="EI80">
            <v>-133</v>
          </cell>
          <cell r="EJ80">
            <v>-172</v>
          </cell>
          <cell r="EK80">
            <v>-115</v>
          </cell>
          <cell r="EL80">
            <v>-308</v>
          </cell>
          <cell r="EM80">
            <v>-312</v>
          </cell>
          <cell r="EN80">
            <v>-713.42</v>
          </cell>
          <cell r="EO80">
            <v>48.579999999999927</v>
          </cell>
          <cell r="EP80">
            <v>-2286.61</v>
          </cell>
          <cell r="EQ80">
            <v>-220</v>
          </cell>
          <cell r="ER80">
            <v>-113</v>
          </cell>
          <cell r="ES80">
            <v>278.01000000000022</v>
          </cell>
          <cell r="ET80">
            <v>184.39099999999962</v>
          </cell>
          <cell r="EU80">
            <v>-73.865999999999985</v>
          </cell>
          <cell r="EV80">
            <v>-88.829999999999927</v>
          </cell>
          <cell r="EW80">
            <v>-50.609999999999673</v>
          </cell>
          <cell r="EX80">
            <v>-549.2440000000006</v>
          </cell>
          <cell r="EY80">
            <v>704.33600000000024</v>
          </cell>
          <cell r="EZ80">
            <v>118</v>
          </cell>
          <cell r="FA80">
            <v>205</v>
          </cell>
          <cell r="FB80">
            <v>43</v>
          </cell>
        </row>
        <row r="91">
          <cell r="CJ91">
            <v>-4914.3840000000037</v>
          </cell>
          <cell r="CK91">
            <v>-4889.0660000000044</v>
          </cell>
          <cell r="CL91">
            <v>-3636.4430000000048</v>
          </cell>
          <cell r="CM91">
            <v>-4739.9820000000054</v>
          </cell>
          <cell r="CN91">
            <v>-4202.3430000000044</v>
          </cell>
          <cell r="CO91">
            <v>-4177.109000000004</v>
          </cell>
          <cell r="CP91">
            <v>-5382.9430000000048</v>
          </cell>
          <cell r="CQ91">
            <v>-3905.2860000000037</v>
          </cell>
          <cell r="CR91">
            <v>-6695.2830000000031</v>
          </cell>
          <cell r="CS91">
            <v>-5377.8830000000016</v>
          </cell>
          <cell r="CT91">
            <v>-3850.442</v>
          </cell>
          <cell r="CU91">
            <v>-4890.7830000000004</v>
          </cell>
          <cell r="CV91">
            <v>-5461.9129999999996</v>
          </cell>
          <cell r="CW91">
            <v>-4555.351999999999</v>
          </cell>
          <cell r="CX91">
            <v>-5567.4639999999999</v>
          </cell>
          <cell r="CY91">
            <v>-5214.7019999999993</v>
          </cell>
          <cell r="CZ91">
            <v>-3741.6559999999999</v>
          </cell>
          <cell r="DA91">
            <v>-4775.9799999999996</v>
          </cell>
          <cell r="DB91">
            <v>-3726.88</v>
          </cell>
          <cell r="DC91">
            <v>-4136.4619999999995</v>
          </cell>
          <cell r="DD91">
            <v>-4303.9689999999991</v>
          </cell>
          <cell r="DE91">
            <v>-4457.4549999999999</v>
          </cell>
          <cell r="DF91">
            <v>-4740.3369999999986</v>
          </cell>
          <cell r="DG91">
            <v>-4926.5169999999998</v>
          </cell>
          <cell r="DH91">
            <v>-5277.9480000000003</v>
          </cell>
          <cell r="DI91">
            <v>-5289.48</v>
          </cell>
          <cell r="DJ91">
            <v>-5540.2289999999994</v>
          </cell>
          <cell r="DK91">
            <v>-5478.3569999999991</v>
          </cell>
          <cell r="DL91">
            <v>-5416.9479999999994</v>
          </cell>
          <cell r="DM91">
            <v>-5657.8109999999988</v>
          </cell>
          <cell r="DN91">
            <v>-5106.101999999999</v>
          </cell>
          <cell r="DO91">
            <v>-4300.9339999999984</v>
          </cell>
          <cell r="DP91">
            <v>-4170.6489999999985</v>
          </cell>
          <cell r="DQ91">
            <v>-3958.07</v>
          </cell>
          <cell r="DR91">
            <v>-3432.4859999999981</v>
          </cell>
          <cell r="DS91">
            <v>-3067.2429999999977</v>
          </cell>
          <cell r="DT91">
            <v>-2577.9219999999978</v>
          </cell>
          <cell r="DU91">
            <v>-2501.4609999999984</v>
          </cell>
          <cell r="DV91">
            <v>-2182.96</v>
          </cell>
          <cell r="DW91">
            <v>-2059.4639999999981</v>
          </cell>
          <cell r="DX91">
            <v>-2069.0119999999988</v>
          </cell>
          <cell r="DY91">
            <v>-1622.1639999999989</v>
          </cell>
          <cell r="DZ91">
            <v>-1902.972999999999</v>
          </cell>
          <cell r="EA91">
            <v>-2403.1909999999998</v>
          </cell>
          <cell r="EB91">
            <v>-2328.71</v>
          </cell>
          <cell r="EC91">
            <v>-2405.2510000000002</v>
          </cell>
          <cell r="ED91">
            <v>-2492.9390000000003</v>
          </cell>
          <cell r="EE91">
            <v>-2635.4850000000006</v>
          </cell>
          <cell r="EF91">
            <v>-2600.1180000000004</v>
          </cell>
          <cell r="EG91">
            <v>-2571</v>
          </cell>
          <cell r="EH91">
            <v>-2600</v>
          </cell>
          <cell r="EI91">
            <v>-2515</v>
          </cell>
          <cell r="EJ91">
            <v>-2486</v>
          </cell>
          <cell r="EK91">
            <v>-2442</v>
          </cell>
          <cell r="EL91">
            <v>-2366</v>
          </cell>
          <cell r="EM91">
            <v>-2293</v>
          </cell>
          <cell r="EN91">
            <v>-2738.42</v>
          </cell>
          <cell r="EO91">
            <v>-2403.84</v>
          </cell>
          <cell r="EP91">
            <v>-4553.45</v>
          </cell>
          <cell r="EQ91">
            <v>-4630.4500000000007</v>
          </cell>
          <cell r="ER91">
            <v>-4811.4500000000007</v>
          </cell>
          <cell r="ES91">
            <v>-4331.4400000000005</v>
          </cell>
          <cell r="ET91">
            <v>-3862.0490000000009</v>
          </cell>
          <cell r="EU91">
            <v>-3802.9150000000009</v>
          </cell>
          <cell r="EV91">
            <v>-3719.7450000000003</v>
          </cell>
          <cell r="EW91">
            <v>-3655.355</v>
          </cell>
          <cell r="EX91">
            <v>-3896.5990000000006</v>
          </cell>
          <cell r="EY91">
            <v>-2880.2630000000004</v>
          </cell>
          <cell r="EZ91">
            <v>-2048.8430000000003</v>
          </cell>
          <cell r="FA91">
            <v>-1892.4230000000002</v>
          </cell>
          <cell r="FB91">
            <v>437.1869999999999</v>
          </cell>
        </row>
        <row r="102">
          <cell r="CJ102">
            <v>-929.44200000000001</v>
          </cell>
          <cell r="CK102">
            <v>83.51700000000028</v>
          </cell>
          <cell r="CL102">
            <v>254.30300000000034</v>
          </cell>
          <cell r="CM102">
            <v>-1117.0709999999999</v>
          </cell>
          <cell r="CN102">
            <v>-89.334999999999994</v>
          </cell>
          <cell r="CO102">
            <v>445.09299999999985</v>
          </cell>
          <cell r="CP102">
            <v>-1128.6880000000001</v>
          </cell>
          <cell r="CQ102">
            <v>575.8760000000002</v>
          </cell>
          <cell r="CR102">
            <v>-118.07</v>
          </cell>
          <cell r="CS102">
            <v>354.83100000000013</v>
          </cell>
          <cell r="CT102">
            <v>-592.78200000000015</v>
          </cell>
          <cell r="CU102">
            <v>734.96500000000003</v>
          </cell>
          <cell r="CV102">
            <v>-1039.1040000000003</v>
          </cell>
          <cell r="CW102">
            <v>267.65900000000011</v>
          </cell>
          <cell r="CX102">
            <v>347.21099999999979</v>
          </cell>
          <cell r="CY102">
            <v>-1014.27</v>
          </cell>
          <cell r="CZ102">
            <v>-355.37800000000016</v>
          </cell>
          <cell r="DA102">
            <v>578.221</v>
          </cell>
          <cell r="DB102">
            <v>-901.45700000000033</v>
          </cell>
          <cell r="DC102">
            <v>301.71399999999994</v>
          </cell>
          <cell r="DD102">
            <v>483.54299999999989</v>
          </cell>
          <cell r="DE102">
            <v>-510.22600000000011</v>
          </cell>
          <cell r="DF102">
            <v>357.64300000000003</v>
          </cell>
          <cell r="DG102">
            <v>919.22</v>
          </cell>
          <cell r="DH102">
            <v>-1350.74</v>
          </cell>
          <cell r="DI102">
            <v>528.16499999999996</v>
          </cell>
          <cell r="DJ102">
            <v>366.10699999999997</v>
          </cell>
          <cell r="DK102">
            <v>-1246.3829999999998</v>
          </cell>
          <cell r="DL102">
            <v>134.84</v>
          </cell>
          <cell r="DM102">
            <v>282.37799999999993</v>
          </cell>
          <cell r="DN102">
            <v>-1229.4920000000002</v>
          </cell>
          <cell r="DO102">
            <v>553.62100000000009</v>
          </cell>
          <cell r="DP102">
            <v>413.10599999999999</v>
          </cell>
          <cell r="DQ102">
            <v>-466.45100000000002</v>
          </cell>
          <cell r="DR102">
            <v>489.77199999999993</v>
          </cell>
          <cell r="DS102">
            <v>611.51800000000003</v>
          </cell>
          <cell r="DT102">
            <v>-797.54100000000017</v>
          </cell>
          <cell r="DU102">
            <v>484.79600000000005</v>
          </cell>
          <cell r="DV102">
            <v>457.06600000000003</v>
          </cell>
          <cell r="DW102">
            <v>-1061.3679999999999</v>
          </cell>
          <cell r="DX102">
            <v>-176.92599999999993</v>
          </cell>
          <cell r="DY102">
            <v>507.94</v>
          </cell>
          <cell r="DZ102">
            <v>-854.85</v>
          </cell>
          <cell r="EA102">
            <v>586.79299999999989</v>
          </cell>
          <cell r="EB102">
            <v>76.071999999999889</v>
          </cell>
          <cell r="EC102">
            <v>-320.38299999999981</v>
          </cell>
          <cell r="ED102">
            <v>568.29199999999992</v>
          </cell>
          <cell r="EE102">
            <v>655.14200000000005</v>
          </cell>
          <cell r="EF102">
            <v>-961.74800000000005</v>
          </cell>
          <cell r="EG102">
            <v>179.90900000000011</v>
          </cell>
          <cell r="EH102">
            <v>475.75700000000006</v>
          </cell>
          <cell r="EI102">
            <v>-1080.9459999999999</v>
          </cell>
          <cell r="EJ102">
            <v>222.63699999999994</v>
          </cell>
          <cell r="EK102">
            <v>487.69200000000001</v>
          </cell>
          <cell r="EL102">
            <v>-521.67999999999995</v>
          </cell>
          <cell r="EM102">
            <v>-1304.7</v>
          </cell>
          <cell r="EN102">
            <v>1992</v>
          </cell>
          <cell r="EO102">
            <v>-2653.01</v>
          </cell>
          <cell r="EP102">
            <v>2540.17</v>
          </cell>
          <cell r="EQ102">
            <v>209.48900000000003</v>
          </cell>
          <cell r="ER102">
            <v>145.41800000000012</v>
          </cell>
          <cell r="ES102">
            <v>-148.18299999999999</v>
          </cell>
          <cell r="ET102">
            <v>-143.88300000000027</v>
          </cell>
          <cell r="EU102">
            <v>-51.362000000000535</v>
          </cell>
          <cell r="EV102">
            <v>-70.018000000000484</v>
          </cell>
          <cell r="EW102">
            <v>-150.51600000000053</v>
          </cell>
          <cell r="EX102">
            <v>-250.22299999999996</v>
          </cell>
          <cell r="EY102">
            <v>-191.78699999999981</v>
          </cell>
          <cell r="EZ102">
            <v>-15.47400000000016</v>
          </cell>
          <cell r="FA102">
            <v>-233.875</v>
          </cell>
          <cell r="FB102">
            <v>-41.971000000000004</v>
          </cell>
        </row>
        <row r="113">
          <cell r="CJ113">
            <v>-1329.8209999999999</v>
          </cell>
          <cell r="CK113">
            <v>-1716.5169999999998</v>
          </cell>
          <cell r="CL113">
            <v>-1867.7709999999993</v>
          </cell>
          <cell r="CM113">
            <v>-1698.1109999999994</v>
          </cell>
          <cell r="CN113">
            <v>-1991.7009999999996</v>
          </cell>
          <cell r="CO113">
            <v>-2245.3609999999999</v>
          </cell>
          <cell r="CP113">
            <v>-2078.2439999999997</v>
          </cell>
          <cell r="CQ113">
            <v>-1273.6400000000001</v>
          </cell>
          <cell r="CR113">
            <v>-1393.5159999999992</v>
          </cell>
          <cell r="CS113">
            <v>-448.18099999999913</v>
          </cell>
          <cell r="CT113">
            <v>-1610.62</v>
          </cell>
          <cell r="CU113">
            <v>-1526.8029999999994</v>
          </cell>
          <cell r="CV113">
            <v>-1636.4649999999999</v>
          </cell>
          <cell r="CW113">
            <v>-1452.3229999999999</v>
          </cell>
          <cell r="CX113">
            <v>-1359.415</v>
          </cell>
          <cell r="CY113">
            <v>-1256.6140000000009</v>
          </cell>
          <cell r="CZ113">
            <v>-1522.6570000000011</v>
          </cell>
          <cell r="DA113">
            <v>-1389.5290000000009</v>
          </cell>
          <cell r="DB113">
            <v>-1162.2980000000011</v>
          </cell>
          <cell r="DC113">
            <v>-1436.46</v>
          </cell>
          <cell r="DD113">
            <v>-834.84700000000134</v>
          </cell>
          <cell r="DE113">
            <v>-1699.9040000000016</v>
          </cell>
          <cell r="DF113">
            <v>-749.47900000000141</v>
          </cell>
          <cell r="DG113">
            <v>-565.22400000000152</v>
          </cell>
          <cell r="DH113">
            <v>-876.86000000000104</v>
          </cell>
          <cell r="DI113">
            <v>-616.35400000000118</v>
          </cell>
          <cell r="DJ113">
            <v>-597.45800000000099</v>
          </cell>
          <cell r="DK113">
            <v>-829.57100000000037</v>
          </cell>
          <cell r="DL113">
            <v>-339.35300000000007</v>
          </cell>
          <cell r="DM113">
            <v>-635.19600000000014</v>
          </cell>
          <cell r="DN113">
            <v>-963.23099999999999</v>
          </cell>
          <cell r="DO113">
            <v>-711.32399999999984</v>
          </cell>
          <cell r="DP113">
            <v>-781.76099999999974</v>
          </cell>
          <cell r="DQ113">
            <v>-737.98599999999965</v>
          </cell>
          <cell r="DR113">
            <v>-605.85699999999974</v>
          </cell>
          <cell r="DS113">
            <v>-913.55899999999997</v>
          </cell>
          <cell r="DT113">
            <v>-360.36</v>
          </cell>
          <cell r="DU113">
            <v>-403.72900000000004</v>
          </cell>
          <cell r="DV113">
            <v>-312.77</v>
          </cell>
          <cell r="DW113">
            <v>-127.755</v>
          </cell>
          <cell r="DX113">
            <v>-439.52100000000019</v>
          </cell>
          <cell r="DY113">
            <v>-213.95900000000006</v>
          </cell>
          <cell r="DZ113">
            <v>160.68300000000022</v>
          </cell>
          <cell r="EA113">
            <v>193.85499999999999</v>
          </cell>
          <cell r="EB113">
            <v>-143.17900000000009</v>
          </cell>
          <cell r="EC113">
            <v>2.8890000000001237</v>
          </cell>
          <cell r="ED113">
            <v>81.409000000000106</v>
          </cell>
          <cell r="EE113">
            <v>125.03300000000013</v>
          </cell>
          <cell r="EF113">
            <v>-39.173999999999751</v>
          </cell>
          <cell r="EG113">
            <v>-344.06099999999969</v>
          </cell>
          <cell r="EH113">
            <v>-325.37</v>
          </cell>
          <cell r="EI113">
            <v>-344.94799999999964</v>
          </cell>
          <cell r="EJ113">
            <v>54.615000000000236</v>
          </cell>
          <cell r="EK113">
            <v>34.367000000000189</v>
          </cell>
          <cell r="EL113">
            <v>367.53700000000026</v>
          </cell>
          <cell r="EM113">
            <v>-1523.9559999999994</v>
          </cell>
          <cell r="EN113">
            <v>391.97200000000066</v>
          </cell>
          <cell r="EO113">
            <v>-1940.655</v>
          </cell>
          <cell r="EP113">
            <v>31.223000000000411</v>
          </cell>
          <cell r="EQ113">
            <v>-414.42999999999984</v>
          </cell>
          <cell r="ER113">
            <v>692.73600000000033</v>
          </cell>
          <cell r="ES113">
            <v>364.64400000000023</v>
          </cell>
          <cell r="ET113">
            <v>-254.99600000000009</v>
          </cell>
          <cell r="EU113">
            <v>774.58799999999928</v>
          </cell>
          <cell r="EV113">
            <v>481.93299999999863</v>
          </cell>
          <cell r="EW113">
            <v>-156.27500000000191</v>
          </cell>
          <cell r="EX113">
            <v>115.1819999999982</v>
          </cell>
          <cell r="EY113">
            <v>1228.0949999999984</v>
          </cell>
          <cell r="EZ113">
            <v>-779.37900000000172</v>
          </cell>
          <cell r="FA113">
            <v>1639.7559999999985</v>
          </cell>
          <cell r="FB113">
            <v>-942.38500000000158</v>
          </cell>
        </row>
        <row r="124">
          <cell r="CJ124">
            <v>-5589.94</v>
          </cell>
          <cell r="CK124">
            <v>3883.5</v>
          </cell>
          <cell r="CL124">
            <v>798.96699999999691</v>
          </cell>
          <cell r="CM124">
            <v>2220.2309999999998</v>
          </cell>
          <cell r="CN124">
            <v>-6470.2340000000004</v>
          </cell>
          <cell r="CO124">
            <v>1914.9369999999999</v>
          </cell>
          <cell r="CP124">
            <v>-6122.7010000000009</v>
          </cell>
          <cell r="CQ124">
            <v>-289.45800000000054</v>
          </cell>
          <cell r="CR124">
            <v>-1312.8009999999995</v>
          </cell>
          <cell r="CS124">
            <v>-5101.6970000000001</v>
          </cell>
          <cell r="CT124">
            <v>1987.3340000000007</v>
          </cell>
          <cell r="CU124">
            <v>3040.23</v>
          </cell>
          <cell r="CV124">
            <v>-6608.7959999999985</v>
          </cell>
          <cell r="CW124">
            <v>1785.74</v>
          </cell>
          <cell r="CX124">
            <v>234.36700000000201</v>
          </cell>
          <cell r="CY124">
            <v>-4961.9540000000015</v>
          </cell>
          <cell r="CZ124">
            <v>1299.8680000000004</v>
          </cell>
          <cell r="DA124">
            <v>501.42299999999886</v>
          </cell>
          <cell r="DB124">
            <v>-1383.0889999999999</v>
          </cell>
          <cell r="DC124">
            <v>-891.1239999999998</v>
          </cell>
          <cell r="DD124">
            <v>2195.884</v>
          </cell>
          <cell r="DE124">
            <v>767.45800000000054</v>
          </cell>
          <cell r="DF124">
            <v>-2808.0440000000017</v>
          </cell>
          <cell r="DG124">
            <v>2376.7880000000005</v>
          </cell>
          <cell r="DH124">
            <v>4179.8909999999996</v>
          </cell>
          <cell r="DI124">
            <v>-9648.2959999999985</v>
          </cell>
          <cell r="DJ124">
            <v>2338.0020000000004</v>
          </cell>
          <cell r="DK124">
            <v>-5393.7740000000013</v>
          </cell>
          <cell r="DL124">
            <v>1176.5350000000001</v>
          </cell>
          <cell r="DM124">
            <v>718.16300000000047</v>
          </cell>
          <cell r="DN124">
            <v>-2484.66</v>
          </cell>
          <cell r="DO124">
            <v>-1065.5570000000007</v>
          </cell>
          <cell r="DP124">
            <v>2198.09</v>
          </cell>
          <cell r="DQ124">
            <v>-2026.1280000000006</v>
          </cell>
          <cell r="DR124">
            <v>-224.07099999999991</v>
          </cell>
          <cell r="DS124">
            <v>3179.8359999999993</v>
          </cell>
          <cell r="DT124">
            <v>-2407.9989999999998</v>
          </cell>
          <cell r="DU124">
            <v>-3202.3820000000014</v>
          </cell>
          <cell r="DV124">
            <v>2500.7459999999992</v>
          </cell>
          <cell r="DW124">
            <v>-3614.1630000000005</v>
          </cell>
          <cell r="DX124">
            <v>-2094.21</v>
          </cell>
          <cell r="DY124">
            <v>1855.2060000000001</v>
          </cell>
          <cell r="DZ124">
            <v>-5765.5660000000025</v>
          </cell>
          <cell r="EA124">
            <v>2742.996000000001</v>
          </cell>
          <cell r="EB124">
            <v>3722.48</v>
          </cell>
          <cell r="EC124">
            <v>-8540.6719999999987</v>
          </cell>
          <cell r="ED124">
            <v>3784.7739999999976</v>
          </cell>
          <cell r="EE124">
            <v>4437.1080000000002</v>
          </cell>
          <cell r="EF124">
            <v>-9480.3559999999998</v>
          </cell>
          <cell r="EG124">
            <v>5015.7360000000008</v>
          </cell>
          <cell r="EH124">
            <v>1006.005</v>
          </cell>
          <cell r="EI124">
            <v>-9626.92</v>
          </cell>
          <cell r="EJ124">
            <v>4134.7119999999995</v>
          </cell>
          <cell r="EK124">
            <v>838.38299999999799</v>
          </cell>
          <cell r="EL124">
            <v>-6750.737000000001</v>
          </cell>
          <cell r="EM124">
            <v>3123.79</v>
          </cell>
          <cell r="EN124">
            <v>1929.97</v>
          </cell>
          <cell r="EO124">
            <v>-6587.36</v>
          </cell>
          <cell r="EP124">
            <v>7642.38</v>
          </cell>
          <cell r="EQ124">
            <v>31.275999999998021</v>
          </cell>
          <cell r="ER124">
            <v>-1979.7849999999962</v>
          </cell>
          <cell r="ES124">
            <v>-2114.476999999999</v>
          </cell>
          <cell r="ET124">
            <v>-1216.1369999999952</v>
          </cell>
          <cell r="EU124">
            <v>-790.94999999999709</v>
          </cell>
          <cell r="EV124">
            <v>-2295.7040000000052</v>
          </cell>
          <cell r="EW124">
            <v>-1084.9299999999967</v>
          </cell>
          <cell r="EX124">
            <v>-1346.7740000000013</v>
          </cell>
          <cell r="EY124">
            <v>-1263.5260000000017</v>
          </cell>
          <cell r="EZ124">
            <v>-441.11800000000221</v>
          </cell>
          <cell r="FA124">
            <v>-94.544999999998254</v>
          </cell>
          <cell r="FB124">
            <v>137.95500000000175</v>
          </cell>
        </row>
        <row r="135">
          <cell r="CJ135">
            <v>-5611.7840000000033</v>
          </cell>
          <cell r="CK135">
            <v>-4046.0450000000037</v>
          </cell>
          <cell r="CL135">
            <v>-5803.217000000006</v>
          </cell>
          <cell r="CM135">
            <v>2935.8539999999939</v>
          </cell>
          <cell r="CN135">
            <v>-3936.0450000000073</v>
          </cell>
          <cell r="CO135">
            <v>429.26599999999416</v>
          </cell>
          <cell r="CP135">
            <v>-2954.8770000000077</v>
          </cell>
          <cell r="CQ135">
            <v>-10604.243000000008</v>
          </cell>
          <cell r="CR135">
            <v>-8280.7400000000071</v>
          </cell>
          <cell r="CS135">
            <v>-9610.3390000000054</v>
          </cell>
          <cell r="CT135">
            <v>-10381.458000000004</v>
          </cell>
          <cell r="CU135">
            <v>-11041.632000000007</v>
          </cell>
          <cell r="CV135">
            <v>-12060.488000000003</v>
          </cell>
          <cell r="CW135">
            <v>-14158.248000000003</v>
          </cell>
          <cell r="CX135">
            <v>-14722.848</v>
          </cell>
          <cell r="CY135">
            <v>-21905.033000000003</v>
          </cell>
          <cell r="CZ135">
            <v>-14134.930999999999</v>
          </cell>
          <cell r="DA135">
            <v>-15548.444999999998</v>
          </cell>
          <cell r="DB135">
            <v>-10808.832999999999</v>
          </cell>
          <cell r="DC135">
            <v>-11410.498999999998</v>
          </cell>
          <cell r="DD135">
            <v>-7901.8139999999985</v>
          </cell>
          <cell r="DE135">
            <v>-2032.6589999999978</v>
          </cell>
          <cell r="DF135">
            <v>-6828.0370000000003</v>
          </cell>
          <cell r="DG135">
            <v>-7491.4789999999994</v>
          </cell>
          <cell r="DH135">
            <v>3297.2079999999987</v>
          </cell>
          <cell r="DI135">
            <v>-8136.8279999999995</v>
          </cell>
          <cell r="DJ135">
            <v>-6033.1930000000011</v>
          </cell>
          <cell r="DK135">
            <v>-6465.0130000000008</v>
          </cell>
          <cell r="DL135">
            <v>-6588.3460000000014</v>
          </cell>
          <cell r="DM135">
            <v>-6371.6059999999998</v>
          </cell>
          <cell r="DN135">
            <v>-7473.1769999999997</v>
          </cell>
          <cell r="DO135">
            <v>-7647.61</v>
          </cell>
          <cell r="DP135">
            <v>-7645.4040000000005</v>
          </cell>
          <cell r="DQ135">
            <v>-10438.99</v>
          </cell>
          <cell r="DR135">
            <v>-7855.0169999999998</v>
          </cell>
          <cell r="DS135">
            <v>-7051.969000000001</v>
          </cell>
          <cell r="DT135">
            <v>-13639.859</v>
          </cell>
          <cell r="DU135">
            <v>-7193.9450000000033</v>
          </cell>
          <cell r="DV135">
            <v>-7031.2010000000046</v>
          </cell>
          <cell r="DW135">
            <v>-5251.59</v>
          </cell>
          <cell r="DX135">
            <v>-8522.3350000000028</v>
          </cell>
          <cell r="DY135">
            <v>-7385.2920000000031</v>
          </cell>
          <cell r="DZ135">
            <v>-10666.198000000006</v>
          </cell>
          <cell r="EA135">
            <v>-6857.6450000000041</v>
          </cell>
          <cell r="EB135">
            <v>-5333.2550000000047</v>
          </cell>
          <cell r="EC135">
            <v>-11847.799000000003</v>
          </cell>
          <cell r="ED135">
            <v>-7838.9540000000052</v>
          </cell>
          <cell r="EE135">
            <v>-6581.6820000000043</v>
          </cell>
          <cell r="EF135">
            <v>-13654.039000000004</v>
          </cell>
          <cell r="EG135">
            <v>-5435.9210000000021</v>
          </cell>
          <cell r="EH135">
            <v>-6930.6620000000039</v>
          </cell>
          <cell r="EI135">
            <v>-12943.419000000002</v>
          </cell>
          <cell r="EJ135">
            <v>-6714.497000000003</v>
          </cell>
          <cell r="EK135">
            <v>-7731.32</v>
          </cell>
          <cell r="EL135">
            <v>-8716.4910000000036</v>
          </cell>
          <cell r="EM135">
            <v>-8335.6970000000038</v>
          </cell>
          <cell r="EN135">
            <v>-10128.207000000002</v>
          </cell>
          <cell r="EO135">
            <v>-8174.8950000000004</v>
          </cell>
          <cell r="EP135">
            <v>-4317.2889999999989</v>
          </cell>
          <cell r="EQ135">
            <v>-8723.1210000000028</v>
          </cell>
          <cell r="ER135">
            <v>-1222.5500000000002</v>
          </cell>
          <cell r="ES135">
            <v>-8352.762999999999</v>
          </cell>
          <cell r="ET135">
            <v>-10574.904999999995</v>
          </cell>
          <cell r="EU135">
            <v>-1738.9349999999922</v>
          </cell>
          <cell r="EV135">
            <v>-8169.3509999999969</v>
          </cell>
          <cell r="EW135">
            <v>-10092.663999999993</v>
          </cell>
          <cell r="EX135">
            <v>-4688.7009999999918</v>
          </cell>
          <cell r="EY135">
            <v>-9076.0169999999925</v>
          </cell>
          <cell r="EZ135">
            <v>-11447.104999999996</v>
          </cell>
          <cell r="FA135">
            <v>-4954.2899999999945</v>
          </cell>
          <cell r="FB135">
            <v>-12458.714999999993</v>
          </cell>
        </row>
        <row r="146">
          <cell r="CJ146">
            <v>-1280.5580000000009</v>
          </cell>
          <cell r="CK146">
            <v>-1648.5869999999995</v>
          </cell>
          <cell r="CL146">
            <v>-1441.0210000000043</v>
          </cell>
          <cell r="CM146">
            <v>-4754.0740000000005</v>
          </cell>
          <cell r="CN146">
            <v>-1876.9779999999992</v>
          </cell>
          <cell r="CO146">
            <v>-1170.0010000000002</v>
          </cell>
          <cell r="CP146">
            <v>-3021.45</v>
          </cell>
          <cell r="CQ146">
            <v>-927.53199999999924</v>
          </cell>
          <cell r="CR146">
            <v>-1939.6529999999984</v>
          </cell>
          <cell r="CS146">
            <v>887.875</v>
          </cell>
          <cell r="CT146">
            <v>-1498.7359999999971</v>
          </cell>
          <cell r="CU146">
            <v>-2079.9830000000002</v>
          </cell>
          <cell r="CV146">
            <v>-2212.4030000000021</v>
          </cell>
          <cell r="CW146">
            <v>-887.43100000000049</v>
          </cell>
          <cell r="CX146">
            <v>-2318.2849999999999</v>
          </cell>
          <cell r="CY146">
            <v>-1244.0789999999979</v>
          </cell>
          <cell r="CZ146">
            <v>-2363.5159999999996</v>
          </cell>
          <cell r="DA146">
            <v>-1673.8739999999998</v>
          </cell>
          <cell r="DB146">
            <v>-33.271999999997206</v>
          </cell>
          <cell r="DC146">
            <v>1690.7080000000028</v>
          </cell>
          <cell r="DD146">
            <v>2410.3290000000011</v>
          </cell>
          <cell r="DE146">
            <v>-4520.8940000000002</v>
          </cell>
          <cell r="DF146">
            <v>2074.0760000000009</v>
          </cell>
          <cell r="DG146">
            <v>1745.3739999999998</v>
          </cell>
          <cell r="DH146">
            <v>-6571.7189999999973</v>
          </cell>
          <cell r="DI146">
            <v>1792.4029999999984</v>
          </cell>
          <cell r="DJ146">
            <v>445.76300000000265</v>
          </cell>
          <cell r="DK146">
            <v>-5619.9939999999988</v>
          </cell>
          <cell r="DL146">
            <v>5199.9219999999987</v>
          </cell>
          <cell r="DM146">
            <v>-2780.2229999999981</v>
          </cell>
          <cell r="DN146">
            <v>-5844.03</v>
          </cell>
          <cell r="DO146">
            <v>2611.4340000000011</v>
          </cell>
          <cell r="DP146">
            <v>1531.7340000000004</v>
          </cell>
          <cell r="DQ146">
            <v>-5036.5080000000016</v>
          </cell>
          <cell r="DR146">
            <v>3150.4989999999998</v>
          </cell>
          <cell r="DS146">
            <v>7807.3260000000009</v>
          </cell>
          <cell r="DT146">
            <v>-12128.525999999998</v>
          </cell>
          <cell r="DU146">
            <v>1082.135</v>
          </cell>
          <cell r="DV146">
            <v>3137.8309999999983</v>
          </cell>
          <cell r="DW146">
            <v>-6696.0610000000015</v>
          </cell>
          <cell r="DX146">
            <v>-462.55199999999968</v>
          </cell>
          <cell r="DY146">
            <v>6571.3689999999988</v>
          </cell>
          <cell r="DZ146">
            <v>-1806.997000000003</v>
          </cell>
          <cell r="EA146">
            <v>1990.4830000000002</v>
          </cell>
          <cell r="EB146">
            <v>12221.242</v>
          </cell>
          <cell r="EC146">
            <v>-14214.820999999996</v>
          </cell>
          <cell r="ED146">
            <v>1774.5460000000021</v>
          </cell>
          <cell r="EE146">
            <v>9333.9559999999983</v>
          </cell>
          <cell r="EF146">
            <v>-12568.667000000001</v>
          </cell>
          <cell r="EG146">
            <v>2998.7649999999994</v>
          </cell>
          <cell r="EH146">
            <v>2563.4490000000005</v>
          </cell>
          <cell r="EI146">
            <v>-2872.25</v>
          </cell>
          <cell r="EJ146">
            <v>526.74799999999959</v>
          </cell>
          <cell r="EK146">
            <v>-721.41599999999744</v>
          </cell>
          <cell r="EL146">
            <v>-1731.5280000000021</v>
          </cell>
          <cell r="EM146">
            <v>4606.01</v>
          </cell>
          <cell r="EN146">
            <v>5432.56</v>
          </cell>
          <cell r="EO146">
            <v>-2460.4</v>
          </cell>
          <cell r="EP146">
            <v>10222.65</v>
          </cell>
          <cell r="EQ146">
            <v>3653.2050000000017</v>
          </cell>
          <cell r="ER146">
            <v>4040.2139999999963</v>
          </cell>
          <cell r="ES146">
            <v>4500.4199999999983</v>
          </cell>
          <cell r="ET146">
            <v>1660.976999999999</v>
          </cell>
          <cell r="EU146">
            <v>2327.0020000000004</v>
          </cell>
          <cell r="EV146">
            <v>1097.1450000000041</v>
          </cell>
          <cell r="EW146">
            <v>2233.648000000001</v>
          </cell>
          <cell r="EX146">
            <v>-309.75600000000122</v>
          </cell>
          <cell r="EY146">
            <v>-1248.8799999999974</v>
          </cell>
          <cell r="EZ146">
            <v>37.259000000005472</v>
          </cell>
          <cell r="FA146">
            <v>75.527999999998428</v>
          </cell>
          <cell r="FB146">
            <v>-768.31300000000192</v>
          </cell>
        </row>
        <row r="157">
          <cell r="CJ157">
            <v>-15355.125999999993</v>
          </cell>
          <cell r="CK157">
            <v>-17216.024999999991</v>
          </cell>
          <cell r="CL157">
            <v>-18410.975999999995</v>
          </cell>
          <cell r="CM157">
            <v>-20304.502999999997</v>
          </cell>
          <cell r="CN157">
            <v>-19089.861999999997</v>
          </cell>
          <cell r="CO157">
            <v>-22043.197</v>
          </cell>
          <cell r="CP157">
            <v>-20160.579000000002</v>
          </cell>
          <cell r="CQ157">
            <v>-22505.31</v>
          </cell>
          <cell r="CR157">
            <v>-21375.002</v>
          </cell>
          <cell r="CS157">
            <v>-19320.849000000002</v>
          </cell>
          <cell r="CT157">
            <v>-20149.322</v>
          </cell>
          <cell r="CU157">
            <v>-20750.698</v>
          </cell>
          <cell r="CV157">
            <v>-21682.543000000001</v>
          </cell>
          <cell r="CW157">
            <v>-20921.387000000002</v>
          </cell>
          <cell r="CX157">
            <v>-21798.650999999998</v>
          </cell>
          <cell r="CY157">
            <v>-18288.655999999995</v>
          </cell>
          <cell r="CZ157">
            <v>-18775.193999999996</v>
          </cell>
          <cell r="DA157">
            <v>-19279.066999999995</v>
          </cell>
          <cell r="DB157">
            <v>-16290.888999999992</v>
          </cell>
          <cell r="DC157">
            <v>-13672.64899999999</v>
          </cell>
          <cell r="DD157">
            <v>-9322.6669999999904</v>
          </cell>
          <cell r="DE157">
            <v>-14731.435999999991</v>
          </cell>
          <cell r="DF157">
            <v>-11158.623999999993</v>
          </cell>
          <cell r="DG157">
            <v>-7333.2669999999925</v>
          </cell>
          <cell r="DH157">
            <v>-11692.582999999988</v>
          </cell>
          <cell r="DI157">
            <v>-9012.7489999999889</v>
          </cell>
          <cell r="DJ157">
            <v>-6248.7009999999864</v>
          </cell>
          <cell r="DK157">
            <v>-10624.615999999987</v>
          </cell>
          <cell r="DL157">
            <v>-3061.177999999989</v>
          </cell>
          <cell r="DM157">
            <v>-4167.5269999999873</v>
          </cell>
          <cell r="DN157">
            <v>-9978.2849999999889</v>
          </cell>
          <cell r="DO157">
            <v>-9057.5589999999902</v>
          </cell>
          <cell r="DP157">
            <v>-9936.1539999999914</v>
          </cell>
          <cell r="DQ157">
            <v>-10451.767999999993</v>
          </cell>
          <cell r="DR157">
            <v>-9375.3449999999939</v>
          </cell>
          <cell r="DS157">
            <v>-3313.3929999999928</v>
          </cell>
          <cell r="DT157">
            <v>-8870.1999999999935</v>
          </cell>
          <cell r="DU157">
            <v>-9580.4679999999898</v>
          </cell>
          <cell r="DV157">
            <v>-6888.3999999999942</v>
          </cell>
          <cell r="DW157">
            <v>-7964.4669999999969</v>
          </cell>
          <cell r="DX157">
            <v>-13626.940999999995</v>
          </cell>
          <cell r="DY157">
            <v>-4275.3489999999983</v>
          </cell>
          <cell r="DZ157">
            <v>-238.31600000000253</v>
          </cell>
          <cell r="EA157">
            <v>-859.26700000000346</v>
          </cell>
          <cell r="EB157">
            <v>9830.2409999999963</v>
          </cell>
          <cell r="EC157">
            <v>651.9280000000017</v>
          </cell>
          <cell r="ED157">
            <v>-724.024999999996</v>
          </cell>
          <cell r="EE157">
            <v>802.60500000000138</v>
          </cell>
          <cell r="EF157">
            <v>362.46399999999812</v>
          </cell>
          <cell r="EG157">
            <v>2279.0939999999955</v>
          </cell>
          <cell r="EH157">
            <v>1704.7119999999977</v>
          </cell>
          <cell r="EI157">
            <v>5528.523000000001</v>
          </cell>
          <cell r="EJ157">
            <v>6517.8229999999967</v>
          </cell>
          <cell r="EK157">
            <v>-774.96199999999772</v>
          </cell>
          <cell r="EL157">
            <v>-699.49299999999675</v>
          </cell>
          <cell r="EM157">
            <v>1916.0340000000015</v>
          </cell>
          <cell r="EN157">
            <v>-4872.6479999999974</v>
          </cell>
          <cell r="EO157">
            <v>6881.7729999999974</v>
          </cell>
          <cell r="EP157">
            <v>15329.876999999997</v>
          </cell>
          <cell r="EQ157">
            <v>9649.1260000000002</v>
          </cell>
          <cell r="ER157">
            <v>26258.006999999998</v>
          </cell>
          <cell r="ES157">
            <v>27759.661999999997</v>
          </cell>
          <cell r="ET157">
            <v>26857.189999999995</v>
          </cell>
          <cell r="EU157">
            <v>32056.441999999995</v>
          </cell>
          <cell r="EV157">
            <v>32626.839</v>
          </cell>
          <cell r="EW157">
            <v>35581.902999999998</v>
          </cell>
          <cell r="EX157">
            <v>37003.674999999996</v>
          </cell>
          <cell r="EY157">
            <v>31148.785</v>
          </cell>
          <cell r="EZ157">
            <v>25753.484000000008</v>
          </cell>
          <cell r="FA157">
            <v>28289.412000000004</v>
          </cell>
          <cell r="FB157">
            <v>17298.449000000004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heet2"/>
      <sheetName val="Sheet3"/>
      <sheetName val="Input Sheet"/>
      <sheetName val="Sheet7"/>
      <sheetName val="Sheet6"/>
      <sheetName val="DEMAND"/>
      <sheetName val="Tariff Revenue"/>
      <sheetName val="Envestra tariffs"/>
      <sheetName val="Vic Settings"/>
      <sheetName val="CAPITAL"/>
      <sheetName val="O&amp;M"/>
      <sheetName val="CASHFLOW"/>
      <sheetName val="Envestra summary"/>
    </sheetNames>
    <sheetDataSet>
      <sheetData sheetId="0">
        <row r="140">
          <cell r="N140">
            <v>0.14199999999999999</v>
          </cell>
        </row>
        <row r="141">
          <cell r="K141">
            <v>0.14199999999999999</v>
          </cell>
          <cell r="N141">
            <v>0.1</v>
          </cell>
        </row>
        <row r="262">
          <cell r="D262">
            <v>5</v>
          </cell>
          <cell r="E262">
            <v>5</v>
          </cell>
          <cell r="F262">
            <v>5</v>
          </cell>
        </row>
        <row r="263">
          <cell r="D263">
            <v>10</v>
          </cell>
          <cell r="E263">
            <v>10</v>
          </cell>
          <cell r="F263">
            <v>10</v>
          </cell>
        </row>
        <row r="264">
          <cell r="D264">
            <v>10</v>
          </cell>
          <cell r="E264">
            <v>10</v>
          </cell>
          <cell r="F264">
            <v>10</v>
          </cell>
        </row>
        <row r="267">
          <cell r="D267">
            <v>0.03</v>
          </cell>
          <cell r="E267">
            <v>0.03</v>
          </cell>
          <cell r="F267">
            <v>0.03</v>
          </cell>
        </row>
        <row r="282">
          <cell r="D282">
            <v>100</v>
          </cell>
        </row>
      </sheetData>
      <sheetData sheetId="1"/>
      <sheetData sheetId="2"/>
      <sheetData sheetId="3">
        <row r="1">
          <cell r="A1" t="str">
            <v>CAPITAL EVALUATION MODEL - SOUTH AUSTRALIA</v>
          </cell>
          <cell r="R1" t="str">
            <v>V6.0</v>
          </cell>
          <cell r="U1">
            <v>38413.670735763888</v>
          </cell>
        </row>
        <row r="3">
          <cell r="A3" t="str">
            <v>NAME</v>
          </cell>
          <cell r="B3" t="str">
            <v>Virginia Hydroponics Precinct</v>
          </cell>
          <cell r="D3" t="str">
            <v>Job Number</v>
          </cell>
          <cell r="E3" t="str">
            <v>SALE678</v>
          </cell>
          <cell r="G3" t="str">
            <v>Build Date</v>
          </cell>
          <cell r="H3">
            <v>1</v>
          </cell>
          <cell r="I3">
            <v>2005</v>
          </cell>
          <cell r="O3" t="str">
            <v>Year</v>
          </cell>
          <cell r="Q3">
            <v>2005</v>
          </cell>
        </row>
        <row r="4">
          <cell r="A4" t="str">
            <v>ADDRESS</v>
          </cell>
          <cell r="B4">
            <v>0</v>
          </cell>
          <cell r="G4" t="str">
            <v>Gas ON Date</v>
          </cell>
          <cell r="H4">
            <v>1</v>
          </cell>
          <cell r="I4">
            <v>2006</v>
          </cell>
          <cell r="T4" t="str">
            <v>Manager, Industry Support</v>
          </cell>
        </row>
        <row r="5">
          <cell r="A5" t="str">
            <v>REASON</v>
          </cell>
          <cell r="B5" t="str">
            <v>New Customer Connection</v>
          </cell>
        </row>
        <row r="6">
          <cell r="T6" t="str">
            <v>Authorised:</v>
          </cell>
          <cell r="U6" t="str">
            <v>Y / N</v>
          </cell>
        </row>
        <row r="7">
          <cell r="A7" t="b">
            <v>1</v>
          </cell>
          <cell r="D7" t="str">
            <v>DOMESTIC</v>
          </cell>
          <cell r="H7" t="str">
            <v>I &amp; C</v>
          </cell>
          <cell r="P7" t="str">
            <v>DEMAND</v>
          </cell>
        </row>
        <row r="8">
          <cell r="C8" t="str">
            <v>Domestic</v>
          </cell>
          <cell r="E8"/>
          <cell r="G8" t="str">
            <v>Commercial</v>
          </cell>
          <cell r="O8" t="str">
            <v>North-Western</v>
          </cell>
          <cell r="T8" t="str">
            <v>Name:</v>
          </cell>
        </row>
        <row r="9">
          <cell r="A9" t="str">
            <v>CUSTOMER NO</v>
          </cell>
          <cell r="C9">
            <v>0</v>
          </cell>
          <cell r="E9" t="str">
            <v>GJ per Cust.</v>
          </cell>
          <cell r="G9">
            <v>5</v>
          </cell>
          <cell r="I9" t="str">
            <v>GJ per Cust.</v>
          </cell>
          <cell r="O9">
            <v>0</v>
          </cell>
          <cell r="Q9" t="str">
            <v>MDQ</v>
          </cell>
          <cell r="T9" t="str">
            <v>Date:</v>
          </cell>
          <cell r="U9" t="str">
            <v>/           /</v>
          </cell>
        </row>
        <row r="10">
          <cell r="A10" t="str">
            <v>PENETRATION &amp;</v>
          </cell>
          <cell r="C10" t="str">
            <v>-</v>
          </cell>
          <cell r="D10" t="str">
            <v>Startup</v>
          </cell>
          <cell r="E10" t="str">
            <v>-</v>
          </cell>
          <cell r="G10" t="str">
            <v>-</v>
          </cell>
          <cell r="H10" t="str">
            <v>Startup</v>
          </cell>
          <cell r="I10" t="str">
            <v>-</v>
          </cell>
          <cell r="O10">
            <v>1</v>
          </cell>
          <cell r="P10" t="str">
            <v>Startup</v>
          </cell>
          <cell r="Q10">
            <v>0</v>
          </cell>
        </row>
        <row r="11">
          <cell r="A11" t="str">
            <v>LOAD.</v>
          </cell>
          <cell r="C11" t="str">
            <v>-</v>
          </cell>
          <cell r="D11" t="str">
            <v>Ultimate</v>
          </cell>
          <cell r="E11" t="str">
            <v>-</v>
          </cell>
          <cell r="G11" t="str">
            <v>-</v>
          </cell>
          <cell r="H11" t="str">
            <v>Ultimate</v>
          </cell>
          <cell r="I11" t="str">
            <v>-</v>
          </cell>
          <cell r="O11">
            <v>1</v>
          </cell>
          <cell r="P11" t="str">
            <v>Ultimate</v>
          </cell>
          <cell r="Q11">
            <v>0</v>
          </cell>
          <cell r="T11" t="str">
            <v>Signature:</v>
          </cell>
        </row>
        <row r="12">
          <cell r="C12" t="str">
            <v>-</v>
          </cell>
          <cell r="D12" t="str">
            <v>Growth Rate</v>
          </cell>
          <cell r="E12" t="str">
            <v>-</v>
          </cell>
          <cell r="G12" t="str">
            <v>-</v>
          </cell>
          <cell r="H12" t="str">
            <v>Growth Rate</v>
          </cell>
          <cell r="I12" t="str">
            <v>-</v>
          </cell>
          <cell r="O12">
            <v>1</v>
          </cell>
          <cell r="P12" t="str">
            <v>Growth Rate</v>
          </cell>
          <cell r="Q12">
            <v>1</v>
          </cell>
        </row>
        <row r="13">
          <cell r="C13"/>
          <cell r="P13" t="str">
            <v>ACQ/Cust.</v>
          </cell>
          <cell r="Q13">
            <v>0</v>
          </cell>
          <cell r="T13" t="str">
            <v>Manager, Operations</v>
          </cell>
        </row>
        <row r="15">
          <cell r="A15" t="str">
            <v>CONNECTION</v>
          </cell>
          <cell r="C15" t="str">
            <v>Domestic</v>
          </cell>
          <cell r="G15" t="str">
            <v>Commercial</v>
          </cell>
          <cell r="O15" t="str">
            <v>Demand</v>
          </cell>
        </row>
        <row r="16">
          <cell r="A16" t="str">
            <v>COSTS</v>
          </cell>
          <cell r="C16" t="str">
            <v>per Unit</v>
          </cell>
          <cell r="D16" t="str">
            <v>$ Total</v>
          </cell>
          <cell r="G16" t="str">
            <v>per Unit</v>
          </cell>
          <cell r="H16" t="str">
            <v>$ Total</v>
          </cell>
          <cell r="O16" t="str">
            <v>per Unit</v>
          </cell>
          <cell r="P16" t="str">
            <v>$ Total</v>
          </cell>
          <cell r="T16" t="str">
            <v>Authorised:</v>
          </cell>
          <cell r="U16" t="str">
            <v>Y / N</v>
          </cell>
        </row>
        <row r="17">
          <cell r="A17" t="str">
            <v>Service Cost</v>
          </cell>
          <cell r="C17">
            <v>0</v>
          </cell>
          <cell r="D17">
            <v>0</v>
          </cell>
          <cell r="G17">
            <v>0</v>
          </cell>
          <cell r="H17">
            <v>0</v>
          </cell>
          <cell r="O17">
            <v>0</v>
          </cell>
          <cell r="P17">
            <v>0</v>
          </cell>
        </row>
        <row r="18">
          <cell r="A18" t="str">
            <v>Meter Cost</v>
          </cell>
          <cell r="C18">
            <v>0</v>
          </cell>
          <cell r="D18">
            <v>0</v>
          </cell>
          <cell r="G18">
            <v>12500</v>
          </cell>
          <cell r="H18">
            <v>62500</v>
          </cell>
          <cell r="O18">
            <v>0</v>
          </cell>
          <cell r="P18">
            <v>0</v>
          </cell>
          <cell r="T18" t="str">
            <v>Name:</v>
          </cell>
        </row>
        <row r="19">
          <cell r="A19" t="str">
            <v>Other</v>
          </cell>
          <cell r="C19">
            <v>0</v>
          </cell>
          <cell r="D19">
            <v>0</v>
          </cell>
          <cell r="G19">
            <v>0</v>
          </cell>
          <cell r="H19">
            <v>0</v>
          </cell>
          <cell r="O19">
            <v>0</v>
          </cell>
          <cell r="P19">
            <v>0</v>
          </cell>
        </row>
        <row r="20">
          <cell r="A20" t="str">
            <v>Other</v>
          </cell>
          <cell r="C20">
            <v>0</v>
          </cell>
          <cell r="D20">
            <v>0</v>
          </cell>
          <cell r="G20">
            <v>0</v>
          </cell>
          <cell r="H20">
            <v>0</v>
          </cell>
          <cell r="O20">
            <v>0</v>
          </cell>
          <cell r="P20">
            <v>0</v>
          </cell>
          <cell r="T20" t="str">
            <v>Date:</v>
          </cell>
          <cell r="U20" t="str">
            <v>/           /</v>
          </cell>
        </row>
        <row r="23">
          <cell r="A23" t="str">
            <v>MAINS EXTENSION COST</v>
          </cell>
          <cell r="D23" t="str">
            <v>Dist. Mtr's</v>
          </cell>
          <cell r="E23" t="str">
            <v>per Mtr</v>
          </cell>
          <cell r="G23" t="str">
            <v>Input</v>
          </cell>
          <cell r="H23" t="str">
            <v>Total</v>
          </cell>
          <cell r="O23" t="str">
            <v>Annual Charge /Annum</v>
          </cell>
          <cell r="Q23">
            <v>32718.001032079999</v>
          </cell>
          <cell r="T23" t="str">
            <v>Signature:</v>
          </cell>
        </row>
        <row r="24">
          <cell r="A24" t="str">
            <v>Mains Extn stg 1</v>
          </cell>
          <cell r="D24">
            <v>2100</v>
          </cell>
          <cell r="E24">
            <v>0</v>
          </cell>
          <cell r="F24">
            <v>0</v>
          </cell>
          <cell r="G24">
            <v>234278</v>
          </cell>
          <cell r="H24">
            <v>234278</v>
          </cell>
          <cell r="O24" t="str">
            <v>IRR 10 Yrs</v>
          </cell>
          <cell r="Q24">
            <v>0.10096694492625009</v>
          </cell>
        </row>
        <row r="25">
          <cell r="A25" t="str">
            <v>Mains Extn stg 2</v>
          </cell>
          <cell r="D25">
            <v>450</v>
          </cell>
          <cell r="E25">
            <v>0</v>
          </cell>
          <cell r="F25">
            <v>0</v>
          </cell>
          <cell r="G25">
            <v>50202</v>
          </cell>
          <cell r="H25">
            <v>50202</v>
          </cell>
          <cell r="O25" t="str">
            <v>IRR 15 Yrs</v>
          </cell>
          <cell r="Q25">
            <v>0.14938327076436875</v>
          </cell>
          <cell r="T25" t="str">
            <v>General Manager, OEAM</v>
          </cell>
        </row>
        <row r="26">
          <cell r="A26" t="str">
            <v>Reticulation 2</v>
          </cell>
          <cell r="D26">
            <v>0</v>
          </cell>
          <cell r="E26">
            <v>0</v>
          </cell>
          <cell r="F26">
            <v>0</v>
          </cell>
          <cell r="G26">
            <v>0</v>
          </cell>
          <cell r="H26">
            <v>0</v>
          </cell>
          <cell r="O26" t="str">
            <v>IRR 20 Yrs</v>
          </cell>
          <cell r="Q26">
            <v>0.16529374079383549</v>
          </cell>
        </row>
        <row r="27">
          <cell r="A27" t="str">
            <v>Reticulation 3</v>
          </cell>
          <cell r="D27">
            <v>0</v>
          </cell>
          <cell r="E27">
            <v>0</v>
          </cell>
          <cell r="F27">
            <v>0</v>
          </cell>
          <cell r="G27">
            <v>0</v>
          </cell>
          <cell r="H27">
            <v>0</v>
          </cell>
          <cell r="O27"/>
          <cell r="P27" t="str">
            <v>-</v>
          </cell>
          <cell r="Q27" t="str">
            <v>-</v>
          </cell>
          <cell r="T27" t="str">
            <v>Authorised:</v>
          </cell>
          <cell r="U27" t="str">
            <v>Y / N</v>
          </cell>
        </row>
        <row r="28">
          <cell r="A28" t="str">
            <v>Road Cross</v>
          </cell>
          <cell r="D28">
            <v>0</v>
          </cell>
          <cell r="E28">
            <v>0</v>
          </cell>
          <cell r="F28">
            <v>0</v>
          </cell>
          <cell r="G28">
            <v>0</v>
          </cell>
          <cell r="H28">
            <v>0</v>
          </cell>
          <cell r="O28" t="str">
            <v>Total Cost</v>
          </cell>
        </row>
        <row r="29">
          <cell r="G29" t="str">
            <v>The Following Shortfall is Required</v>
          </cell>
          <cell r="O29" t="str">
            <v>Mains - 2550 m</v>
          </cell>
          <cell r="Q29">
            <v>375229.12</v>
          </cell>
          <cell r="T29" t="str">
            <v>Name:</v>
          </cell>
        </row>
        <row r="30">
          <cell r="A30" t="str">
            <v>NETWORK MARKETING</v>
          </cell>
          <cell r="D30">
            <v>0</v>
          </cell>
          <cell r="F30" t="str">
            <v>SHORTFALL</v>
          </cell>
          <cell r="O30" t="str">
            <v>Service</v>
          </cell>
          <cell r="Q30">
            <v>0</v>
          </cell>
        </row>
        <row r="31">
          <cell r="F31"/>
          <cell r="O31" t="str">
            <v>Meter</v>
          </cell>
          <cell r="Q31">
            <v>82437.5</v>
          </cell>
          <cell r="T31" t="str">
            <v>Date:</v>
          </cell>
          <cell r="U31" t="str">
            <v>/           /</v>
          </cell>
        </row>
        <row r="32">
          <cell r="A32" t="str">
            <v>OTHER ONGOING COSTS</v>
          </cell>
          <cell r="D32">
            <v>0</v>
          </cell>
          <cell r="F32" t="str">
            <v>Years To B/E</v>
          </cell>
          <cell r="H32">
            <v>10</v>
          </cell>
          <cell r="O32" t="str">
            <v>Other</v>
          </cell>
          <cell r="Q32">
            <v>0</v>
          </cell>
        </row>
        <row r="33">
          <cell r="F33" t="str">
            <v>Resulting IRR</v>
          </cell>
          <cell r="H33">
            <v>0.10096694492625009</v>
          </cell>
          <cell r="O33" t="str">
            <v>Other</v>
          </cell>
          <cell r="Q33">
            <v>0</v>
          </cell>
          <cell r="T33" t="str">
            <v>Signature:</v>
          </cell>
        </row>
        <row r="34">
          <cell r="C34" t="str">
            <v xml:space="preserve">N/A  </v>
          </cell>
          <cell r="F34" t="str">
            <v>Short Fall</v>
          </cell>
          <cell r="H34">
            <v>0</v>
          </cell>
          <cell r="O34" t="str">
            <v>Total Cost</v>
          </cell>
          <cell r="Q34">
            <v>457666.62</v>
          </cell>
        </row>
        <row r="35">
          <cell r="C35" t="b">
            <v>0</v>
          </cell>
          <cell r="O35"/>
          <cell r="Q35" t="str">
            <v>-</v>
          </cell>
        </row>
        <row r="36">
          <cell r="E36" t="str">
            <v>*MANUAL REVENUE INPUT IN USE*</v>
          </cell>
        </row>
        <row r="37">
          <cell r="A37" t="str">
            <v>Special Comments:</v>
          </cell>
          <cell r="C37"/>
          <cell r="I37"/>
        </row>
        <row r="38">
          <cell r="C38" t="str">
            <v>WARNING - DEFAULTS HAVE BEEN ALTERED FOR THE FOLLOWING REASON:-</v>
          </cell>
        </row>
        <row r="40">
          <cell r="C40" t="str">
            <v>Title:</v>
          </cell>
          <cell r="G40" t="str">
            <v>Name:</v>
          </cell>
          <cell r="P40" t="str">
            <v>Signature:</v>
          </cell>
          <cell r="U40" t="str">
            <v>Date:</v>
          </cell>
          <cell r="V40" t="str">
            <v xml:space="preserve">    /         /</v>
          </cell>
        </row>
        <row r="43">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row>
        <row r="44">
          <cell r="D44">
            <v>0</v>
          </cell>
          <cell r="E44">
            <v>32718.001032079999</v>
          </cell>
          <cell r="F44">
            <v>48124.393766881607</v>
          </cell>
          <cell r="G44">
            <v>83342.829749159442</v>
          </cell>
          <cell r="H44">
            <v>84592.972195396811</v>
          </cell>
          <cell r="I44">
            <v>85861.866778327749</v>
          </cell>
          <cell r="J44">
            <v>87149.794780002674</v>
          </cell>
          <cell r="K44">
            <v>88457.041701702692</v>
          </cell>
          <cell r="L44">
            <v>89783.897327228231</v>
          </cell>
          <cell r="M44">
            <v>91130.655787136624</v>
          </cell>
          <cell r="N44">
            <v>92497.615623943697</v>
          </cell>
          <cell r="O44">
            <v>93885.079858302823</v>
          </cell>
          <cell r="P44">
            <v>95293.356056177363</v>
          </cell>
          <cell r="Q44">
            <v>96722.756397020028</v>
          </cell>
          <cell r="R44">
            <v>98173.59774297534</v>
          </cell>
          <cell r="S44">
            <v>99646.201709119923</v>
          </cell>
          <cell r="T44">
            <v>101140.89473475673</v>
          </cell>
          <cell r="U44">
            <v>102658.00815577805</v>
          </cell>
          <cell r="V44">
            <v>104197.87827811473</v>
          </cell>
          <cell r="W44">
            <v>105760.84645228644</v>
          </cell>
          <cell r="X44">
            <v>107347.25914907073</v>
          </cell>
          <cell r="Y44">
            <v>108957.46803630677</v>
          </cell>
          <cell r="Z44">
            <v>110591.83005685138</v>
          </cell>
          <cell r="AA44">
            <v>112250.70750770412</v>
          </cell>
          <cell r="AB44">
            <v>113934.46812031964</v>
          </cell>
          <cell r="AC44">
            <v>115643.48514212444</v>
          </cell>
          <cell r="AD44">
            <v>117378.13741925629</v>
          </cell>
          <cell r="AE44">
            <v>119138.80948054511</v>
          </cell>
          <cell r="AF44">
            <v>120925.89162275332</v>
          </cell>
          <cell r="AG44">
            <v>122739.77999709459</v>
          </cell>
          <cell r="AH44">
            <v>124580.87669705102</v>
          </cell>
        </row>
        <row r="45">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row>
        <row r="46">
          <cell r="D46">
            <v>0</v>
          </cell>
          <cell r="E46">
            <v>2</v>
          </cell>
          <cell r="F46">
            <v>3</v>
          </cell>
          <cell r="G46">
            <v>5</v>
          </cell>
          <cell r="H46">
            <v>5</v>
          </cell>
          <cell r="I46">
            <v>5</v>
          </cell>
          <cell r="J46">
            <v>5</v>
          </cell>
          <cell r="K46">
            <v>5</v>
          </cell>
          <cell r="L46">
            <v>5</v>
          </cell>
          <cell r="M46">
            <v>5</v>
          </cell>
          <cell r="N46">
            <v>5</v>
          </cell>
          <cell r="O46">
            <v>5</v>
          </cell>
          <cell r="P46">
            <v>5</v>
          </cell>
          <cell r="Q46">
            <v>5</v>
          </cell>
          <cell r="R46">
            <v>5</v>
          </cell>
          <cell r="S46">
            <v>5</v>
          </cell>
          <cell r="T46">
            <v>5</v>
          </cell>
          <cell r="U46">
            <v>5</v>
          </cell>
          <cell r="V46">
            <v>5</v>
          </cell>
          <cell r="W46">
            <v>5</v>
          </cell>
          <cell r="X46">
            <v>5</v>
          </cell>
          <cell r="Y46">
            <v>5</v>
          </cell>
          <cell r="Z46">
            <v>5</v>
          </cell>
          <cell r="AA46">
            <v>5</v>
          </cell>
          <cell r="AB46">
            <v>5</v>
          </cell>
          <cell r="AC46">
            <v>5</v>
          </cell>
          <cell r="AD46">
            <v>5</v>
          </cell>
          <cell r="AE46">
            <v>5</v>
          </cell>
          <cell r="AF46">
            <v>5</v>
          </cell>
          <cell r="AG46">
            <v>5</v>
          </cell>
          <cell r="AH46">
            <v>5</v>
          </cell>
        </row>
        <row r="47">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row>
        <row r="48">
          <cell r="D48">
            <v>0</v>
          </cell>
          <cell r="E48">
            <v>6500</v>
          </cell>
          <cell r="F48">
            <v>6000</v>
          </cell>
          <cell r="G48">
            <v>6400</v>
          </cell>
          <cell r="H48">
            <v>6400</v>
          </cell>
          <cell r="I48">
            <v>6400</v>
          </cell>
          <cell r="J48">
            <v>6400</v>
          </cell>
          <cell r="K48">
            <v>6400</v>
          </cell>
          <cell r="L48">
            <v>6400</v>
          </cell>
          <cell r="M48">
            <v>6400</v>
          </cell>
          <cell r="N48">
            <v>6400</v>
          </cell>
          <cell r="O48">
            <v>6400</v>
          </cell>
          <cell r="P48">
            <v>6400</v>
          </cell>
          <cell r="Q48">
            <v>6400</v>
          </cell>
          <cell r="R48">
            <v>6400</v>
          </cell>
          <cell r="S48">
            <v>6400</v>
          </cell>
          <cell r="T48">
            <v>6400</v>
          </cell>
          <cell r="U48">
            <v>6400</v>
          </cell>
          <cell r="V48">
            <v>6400</v>
          </cell>
          <cell r="W48">
            <v>6400</v>
          </cell>
          <cell r="X48">
            <v>6400</v>
          </cell>
          <cell r="Y48">
            <v>6400</v>
          </cell>
          <cell r="Z48">
            <v>6400</v>
          </cell>
          <cell r="AA48">
            <v>6400</v>
          </cell>
          <cell r="AB48">
            <v>6400</v>
          </cell>
          <cell r="AC48">
            <v>6400</v>
          </cell>
          <cell r="AD48">
            <v>6400</v>
          </cell>
          <cell r="AE48">
            <v>6400</v>
          </cell>
          <cell r="AF48">
            <v>6400</v>
          </cell>
          <cell r="AG48">
            <v>6400</v>
          </cell>
          <cell r="AH48">
            <v>6400</v>
          </cell>
        </row>
        <row r="83">
          <cell r="C83">
            <v>0</v>
          </cell>
        </row>
        <row r="84">
          <cell r="C84">
            <v>0</v>
          </cell>
        </row>
        <row r="85">
          <cell r="C85">
            <v>0</v>
          </cell>
        </row>
        <row r="86">
          <cell r="C86">
            <v>0</v>
          </cell>
        </row>
        <row r="87">
          <cell r="C87">
            <v>0</v>
          </cell>
        </row>
        <row r="89">
          <cell r="B89">
            <v>416</v>
          </cell>
          <cell r="C89">
            <v>2178</v>
          </cell>
        </row>
        <row r="90">
          <cell r="B90">
            <v>201</v>
          </cell>
          <cell r="C90">
            <v>1816</v>
          </cell>
        </row>
        <row r="91">
          <cell r="B91">
            <v>0</v>
          </cell>
          <cell r="C91">
            <v>0</v>
          </cell>
        </row>
        <row r="93">
          <cell r="B93">
            <v>2178</v>
          </cell>
          <cell r="C93">
            <v>1500</v>
          </cell>
        </row>
        <row r="94">
          <cell r="B94">
            <v>1816</v>
          </cell>
          <cell r="C94">
            <v>15000</v>
          </cell>
        </row>
        <row r="95">
          <cell r="B95">
            <v>0</v>
          </cell>
          <cell r="C95">
            <v>0</v>
          </cell>
        </row>
        <row r="97">
          <cell r="D97">
            <v>0.3</v>
          </cell>
        </row>
        <row r="98">
          <cell r="D98">
            <v>0.92</v>
          </cell>
        </row>
        <row r="99">
          <cell r="D99">
            <v>0.31</v>
          </cell>
        </row>
        <row r="100">
          <cell r="D100">
            <v>22</v>
          </cell>
        </row>
        <row r="103">
          <cell r="A103">
            <v>1</v>
          </cell>
        </row>
        <row r="104">
          <cell r="A104">
            <v>1</v>
          </cell>
        </row>
        <row r="105">
          <cell r="A105">
            <v>1</v>
          </cell>
        </row>
      </sheetData>
      <sheetData sheetId="4">
        <row r="4">
          <cell r="M4" t="str">
            <v>Mainlaying selector</v>
          </cell>
          <cell r="O4">
            <v>0</v>
          </cell>
        </row>
        <row r="5">
          <cell r="L5">
            <v>1</v>
          </cell>
          <cell r="M5" t="str">
            <v>N/A</v>
          </cell>
          <cell r="O5" t="str">
            <v>N/A</v>
          </cell>
          <cell r="Q5" t="str">
            <v>N/A</v>
          </cell>
          <cell r="S5" t="str">
            <v>N/A</v>
          </cell>
          <cell r="U5" t="str">
            <v>N/A</v>
          </cell>
        </row>
        <row r="6">
          <cell r="L6">
            <v>2</v>
          </cell>
          <cell r="M6" t="str">
            <v>Existing Domestic</v>
          </cell>
          <cell r="N6">
            <v>36</v>
          </cell>
          <cell r="O6" t="str">
            <v>Existing Domestic</v>
          </cell>
          <cell r="P6">
            <v>36</v>
          </cell>
          <cell r="Q6" t="str">
            <v>Existing Domestic</v>
          </cell>
          <cell r="R6">
            <v>36</v>
          </cell>
          <cell r="S6" t="str">
            <v>Existing Domestic</v>
          </cell>
          <cell r="T6">
            <v>36</v>
          </cell>
          <cell r="U6" t="str">
            <v>Road  Cross</v>
          </cell>
          <cell r="V6">
            <v>98</v>
          </cell>
        </row>
        <row r="7">
          <cell r="L7">
            <v>3</v>
          </cell>
          <cell r="M7" t="str">
            <v>New Home/Estate</v>
          </cell>
          <cell r="N7">
            <v>23</v>
          </cell>
          <cell r="O7" t="str">
            <v>New Home/Estate</v>
          </cell>
          <cell r="P7">
            <v>23</v>
          </cell>
          <cell r="Q7" t="str">
            <v>New Home/Estate</v>
          </cell>
          <cell r="R7">
            <v>23</v>
          </cell>
          <cell r="S7" t="str">
            <v>New Home/Estate</v>
          </cell>
          <cell r="T7">
            <v>23</v>
          </cell>
          <cell r="U7">
            <v>0</v>
          </cell>
          <cell r="V7">
            <v>0</v>
          </cell>
        </row>
        <row r="8">
          <cell r="L8">
            <v>4</v>
          </cell>
          <cell r="M8" t="str">
            <v>I&amp;C</v>
          </cell>
          <cell r="N8">
            <v>53</v>
          </cell>
          <cell r="O8" t="str">
            <v>I&amp;C</v>
          </cell>
          <cell r="P8">
            <v>53</v>
          </cell>
          <cell r="Q8" t="str">
            <v>I&amp;C</v>
          </cell>
          <cell r="R8">
            <v>53</v>
          </cell>
          <cell r="S8" t="str">
            <v>I&amp;C</v>
          </cell>
          <cell r="T8">
            <v>53</v>
          </cell>
          <cell r="U8">
            <v>0</v>
          </cell>
          <cell r="V8">
            <v>0</v>
          </cell>
        </row>
        <row r="9">
          <cell r="L9">
            <v>5</v>
          </cell>
          <cell r="M9">
            <v>0</v>
          </cell>
          <cell r="N9">
            <v>0</v>
          </cell>
          <cell r="O9">
            <v>0</v>
          </cell>
          <cell r="P9">
            <v>0</v>
          </cell>
          <cell r="Q9">
            <v>0</v>
          </cell>
          <cell r="R9">
            <v>0</v>
          </cell>
          <cell r="S9">
            <v>0</v>
          </cell>
          <cell r="T9">
            <v>0</v>
          </cell>
          <cell r="U9">
            <v>0</v>
          </cell>
          <cell r="V9">
            <v>0</v>
          </cell>
        </row>
        <row r="10">
          <cell r="L10">
            <v>6</v>
          </cell>
          <cell r="M10">
            <v>0</v>
          </cell>
          <cell r="N10">
            <v>0</v>
          </cell>
          <cell r="O10">
            <v>0</v>
          </cell>
          <cell r="P10">
            <v>0</v>
          </cell>
          <cell r="Q10">
            <v>0</v>
          </cell>
          <cell r="R10">
            <v>0</v>
          </cell>
          <cell r="S10">
            <v>0</v>
          </cell>
          <cell r="T10">
            <v>0</v>
          </cell>
          <cell r="U10">
            <v>0</v>
          </cell>
          <cell r="V10">
            <v>0</v>
          </cell>
        </row>
        <row r="11">
          <cell r="L11">
            <v>7</v>
          </cell>
          <cell r="M11">
            <v>0</v>
          </cell>
          <cell r="N11">
            <v>0</v>
          </cell>
          <cell r="O11">
            <v>0</v>
          </cell>
          <cell r="P11">
            <v>0</v>
          </cell>
          <cell r="Q11">
            <v>0</v>
          </cell>
          <cell r="R11">
            <v>0</v>
          </cell>
          <cell r="S11">
            <v>0</v>
          </cell>
          <cell r="T11">
            <v>0</v>
          </cell>
          <cell r="U11">
            <v>0</v>
          </cell>
          <cell r="V11">
            <v>0</v>
          </cell>
        </row>
        <row r="12">
          <cell r="L12">
            <v>8</v>
          </cell>
          <cell r="M12">
            <v>0</v>
          </cell>
          <cell r="N12">
            <v>0</v>
          </cell>
          <cell r="O12">
            <v>0</v>
          </cell>
          <cell r="P12">
            <v>0</v>
          </cell>
          <cell r="Q12">
            <v>0</v>
          </cell>
          <cell r="R12">
            <v>0</v>
          </cell>
          <cell r="S12">
            <v>0</v>
          </cell>
          <cell r="T12">
            <v>0</v>
          </cell>
          <cell r="U12">
            <v>0</v>
          </cell>
          <cell r="V12">
            <v>0</v>
          </cell>
        </row>
        <row r="13">
          <cell r="L13">
            <v>9</v>
          </cell>
          <cell r="M13">
            <v>0</v>
          </cell>
          <cell r="N13">
            <v>0</v>
          </cell>
          <cell r="O13">
            <v>0</v>
          </cell>
          <cell r="P13">
            <v>0</v>
          </cell>
          <cell r="Q13">
            <v>0</v>
          </cell>
          <cell r="R13">
            <v>0</v>
          </cell>
          <cell r="S13">
            <v>0</v>
          </cell>
          <cell r="T13">
            <v>0</v>
          </cell>
          <cell r="U13">
            <v>0</v>
          </cell>
          <cell r="V13">
            <v>0</v>
          </cell>
        </row>
        <row r="14">
          <cell r="L14">
            <v>10</v>
          </cell>
          <cell r="M14">
            <v>0</v>
          </cell>
          <cell r="N14">
            <v>0</v>
          </cell>
          <cell r="O14">
            <v>0</v>
          </cell>
          <cell r="P14">
            <v>0</v>
          </cell>
          <cell r="Q14">
            <v>0</v>
          </cell>
          <cell r="R14">
            <v>0</v>
          </cell>
          <cell r="S14">
            <v>0</v>
          </cell>
          <cell r="T14">
            <v>0</v>
          </cell>
          <cell r="U14">
            <v>0</v>
          </cell>
          <cell r="V14">
            <v>0</v>
          </cell>
        </row>
        <row r="15">
          <cell r="L15">
            <v>11</v>
          </cell>
          <cell r="M15">
            <v>0</v>
          </cell>
          <cell r="N15">
            <v>0</v>
          </cell>
          <cell r="O15">
            <v>0</v>
          </cell>
          <cell r="P15">
            <v>0</v>
          </cell>
          <cell r="Q15">
            <v>0</v>
          </cell>
          <cell r="R15">
            <v>0</v>
          </cell>
          <cell r="S15">
            <v>0</v>
          </cell>
          <cell r="T15">
            <v>0</v>
          </cell>
          <cell r="U15">
            <v>0</v>
          </cell>
          <cell r="V15">
            <v>0</v>
          </cell>
        </row>
        <row r="16">
          <cell r="L16">
            <v>12</v>
          </cell>
          <cell r="M16">
            <v>0</v>
          </cell>
          <cell r="N16">
            <v>0</v>
          </cell>
          <cell r="O16">
            <v>0</v>
          </cell>
          <cell r="P16">
            <v>0</v>
          </cell>
          <cell r="Q16">
            <v>0</v>
          </cell>
          <cell r="R16">
            <v>0</v>
          </cell>
          <cell r="S16">
            <v>0</v>
          </cell>
          <cell r="T16">
            <v>0</v>
          </cell>
          <cell r="U16">
            <v>0</v>
          </cell>
          <cell r="V16">
            <v>0</v>
          </cell>
        </row>
        <row r="17">
          <cell r="L17">
            <v>13</v>
          </cell>
          <cell r="M17">
            <v>0</v>
          </cell>
          <cell r="N17">
            <v>0</v>
          </cell>
          <cell r="O17">
            <v>0</v>
          </cell>
          <cell r="P17">
            <v>0</v>
          </cell>
          <cell r="Q17">
            <v>0</v>
          </cell>
          <cell r="R17">
            <v>0</v>
          </cell>
          <cell r="S17">
            <v>0</v>
          </cell>
          <cell r="T17">
            <v>0</v>
          </cell>
          <cell r="U17">
            <v>0</v>
          </cell>
          <cell r="V17">
            <v>0</v>
          </cell>
        </row>
        <row r="18">
          <cell r="L18">
            <v>14</v>
          </cell>
          <cell r="M18">
            <v>0</v>
          </cell>
          <cell r="N18">
            <v>0</v>
          </cell>
          <cell r="O18">
            <v>0</v>
          </cell>
          <cell r="P18">
            <v>0</v>
          </cell>
          <cell r="Q18">
            <v>0</v>
          </cell>
          <cell r="R18">
            <v>0</v>
          </cell>
          <cell r="S18">
            <v>0</v>
          </cell>
          <cell r="T18">
            <v>0</v>
          </cell>
          <cell r="U18">
            <v>0</v>
          </cell>
          <cell r="V18">
            <v>0</v>
          </cell>
        </row>
        <row r="19">
          <cell r="L19">
            <v>15</v>
          </cell>
          <cell r="M19" t="str">
            <v>N/A</v>
          </cell>
          <cell r="N19">
            <v>0</v>
          </cell>
          <cell r="O19" t="str">
            <v>N/A</v>
          </cell>
          <cell r="P19">
            <v>0</v>
          </cell>
          <cell r="Q19" t="str">
            <v>N/A</v>
          </cell>
          <cell r="R19">
            <v>0</v>
          </cell>
          <cell r="S19" t="str">
            <v>N/A</v>
          </cell>
          <cell r="T19">
            <v>0</v>
          </cell>
          <cell r="U19" t="str">
            <v>N/A</v>
          </cell>
          <cell r="V19">
            <v>0</v>
          </cell>
        </row>
        <row r="20">
          <cell r="N20">
            <v>0</v>
          </cell>
          <cell r="P20">
            <v>0</v>
          </cell>
          <cell r="R20">
            <v>0</v>
          </cell>
          <cell r="T20">
            <v>0</v>
          </cell>
          <cell r="V20">
            <v>0</v>
          </cell>
        </row>
      </sheetData>
      <sheetData sheetId="5"/>
      <sheetData sheetId="6">
        <row r="41">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row>
        <row r="42">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row>
        <row r="43">
          <cell r="D43">
            <v>0</v>
          </cell>
          <cell r="E43">
            <v>6500</v>
          </cell>
          <cell r="F43">
            <v>6000</v>
          </cell>
          <cell r="G43">
            <v>6400</v>
          </cell>
          <cell r="H43">
            <v>6400</v>
          </cell>
          <cell r="I43">
            <v>6400</v>
          </cell>
          <cell r="J43">
            <v>6400</v>
          </cell>
          <cell r="K43">
            <v>6400</v>
          </cell>
          <cell r="L43">
            <v>6400</v>
          </cell>
          <cell r="M43">
            <v>6400</v>
          </cell>
          <cell r="N43">
            <v>6400</v>
          </cell>
          <cell r="O43">
            <v>6400</v>
          </cell>
          <cell r="P43">
            <v>6400</v>
          </cell>
          <cell r="Q43">
            <v>6400</v>
          </cell>
          <cell r="R43">
            <v>6400</v>
          </cell>
          <cell r="S43">
            <v>6400</v>
          </cell>
          <cell r="T43">
            <v>6400</v>
          </cell>
          <cell r="U43">
            <v>6400</v>
          </cell>
          <cell r="V43">
            <v>6400</v>
          </cell>
          <cell r="W43">
            <v>6400</v>
          </cell>
          <cell r="X43">
            <v>6400</v>
          </cell>
          <cell r="Y43">
            <v>6400</v>
          </cell>
          <cell r="Z43">
            <v>6400</v>
          </cell>
          <cell r="AA43">
            <v>6400</v>
          </cell>
          <cell r="AB43">
            <v>6400</v>
          </cell>
          <cell r="AC43">
            <v>6400</v>
          </cell>
          <cell r="AD43">
            <v>6400</v>
          </cell>
          <cell r="AE43">
            <v>6400</v>
          </cell>
          <cell r="AF43">
            <v>6400</v>
          </cell>
          <cell r="AG43">
            <v>6400</v>
          </cell>
          <cell r="AH43">
            <v>6400</v>
          </cell>
          <cell r="AI43">
            <v>0</v>
          </cell>
        </row>
        <row r="44">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row>
        <row r="45">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row>
        <row r="58">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25</v>
          </cell>
        </row>
        <row r="59">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row>
        <row r="60">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row>
        <row r="61">
          <cell r="D61">
            <v>0</v>
          </cell>
          <cell r="E61">
            <v>32718.001032079999</v>
          </cell>
          <cell r="F61">
            <v>48124.393766881607</v>
          </cell>
          <cell r="G61">
            <v>83342.829749159442</v>
          </cell>
          <cell r="H61">
            <v>84592.972195396811</v>
          </cell>
          <cell r="I61">
            <v>85861.866778327749</v>
          </cell>
          <cell r="J61">
            <v>87149.794780002674</v>
          </cell>
          <cell r="K61">
            <v>88457.041701702692</v>
          </cell>
          <cell r="L61">
            <v>89783.897327228231</v>
          </cell>
          <cell r="M61">
            <v>91130.655787136624</v>
          </cell>
          <cell r="N61">
            <v>92497.615623943697</v>
          </cell>
          <cell r="O61">
            <v>93885.079858302823</v>
          </cell>
          <cell r="P61">
            <v>95293.356056177363</v>
          </cell>
          <cell r="Q61">
            <v>96722.756397020028</v>
          </cell>
          <cell r="R61">
            <v>98173.59774297534</v>
          </cell>
          <cell r="S61">
            <v>99646.201709119923</v>
          </cell>
          <cell r="T61">
            <v>101140.89473475673</v>
          </cell>
          <cell r="U61">
            <v>102658.00815577805</v>
          </cell>
          <cell r="V61">
            <v>104197.87827811473</v>
          </cell>
          <cell r="W61">
            <v>105760.84645228644</v>
          </cell>
          <cell r="X61">
            <v>107347.25914907073</v>
          </cell>
          <cell r="Y61">
            <v>108957.46803630677</v>
          </cell>
          <cell r="Z61">
            <v>110591.83005685138</v>
          </cell>
          <cell r="AA61">
            <v>112250.70750770412</v>
          </cell>
          <cell r="AB61">
            <v>113934.46812031964</v>
          </cell>
          <cell r="AC61">
            <v>115643.48514212444</v>
          </cell>
          <cell r="AD61">
            <v>117378.13741925629</v>
          </cell>
          <cell r="AE61">
            <v>119138.80948054511</v>
          </cell>
          <cell r="AF61">
            <v>120925.89162275332</v>
          </cell>
          <cell r="AG61">
            <v>122739.77999709459</v>
          </cell>
          <cell r="AH61">
            <v>124580.87669705102</v>
          </cell>
          <cell r="AI61">
            <v>0</v>
          </cell>
        </row>
        <row r="62">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row>
        <row r="63">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row>
        <row r="64">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row>
        <row r="78">
          <cell r="D78">
            <v>467.95</v>
          </cell>
        </row>
        <row r="89">
          <cell r="D89">
            <v>467.95</v>
          </cell>
        </row>
        <row r="101">
          <cell r="D101">
            <v>10</v>
          </cell>
        </row>
        <row r="108">
          <cell r="D108">
            <v>10</v>
          </cell>
        </row>
      </sheetData>
      <sheetData sheetId="7">
        <row r="3">
          <cell r="Q3" t="str">
            <v>21a</v>
          </cell>
          <cell r="R3" t="str">
            <v>21b</v>
          </cell>
          <cell r="S3" t="str">
            <v>21c</v>
          </cell>
          <cell r="T3" t="str">
            <v>21d</v>
          </cell>
          <cell r="U3" t="str">
            <v>31a</v>
          </cell>
          <cell r="V3" t="str">
            <v>31b</v>
          </cell>
          <cell r="W3" t="str">
            <v>31c</v>
          </cell>
          <cell r="X3" t="str">
            <v>31d</v>
          </cell>
          <cell r="Y3" t="str">
            <v>41a</v>
          </cell>
          <cell r="Z3" t="str">
            <v>41b</v>
          </cell>
          <cell r="AA3" t="str">
            <v>41c</v>
          </cell>
          <cell r="AB3" t="str">
            <v>41d</v>
          </cell>
          <cell r="AC3" t="str">
            <v>42a</v>
          </cell>
          <cell r="AD3" t="str">
            <v>42b</v>
          </cell>
          <cell r="AE3" t="str">
            <v>42c</v>
          </cell>
          <cell r="AF3" t="str">
            <v>42d</v>
          </cell>
          <cell r="AG3" t="str">
            <v>51a</v>
          </cell>
          <cell r="AH3" t="str">
            <v>51b</v>
          </cell>
          <cell r="AI3" t="str">
            <v>51c</v>
          </cell>
          <cell r="AJ3" t="str">
            <v>51d</v>
          </cell>
          <cell r="AK3" t="str">
            <v>61a</v>
          </cell>
          <cell r="AL3" t="str">
            <v>61b</v>
          </cell>
          <cell r="AM3" t="str">
            <v>61c</v>
          </cell>
          <cell r="AN3" t="str">
            <v>61d</v>
          </cell>
        </row>
        <row r="4">
          <cell r="Q4" t="str">
            <v>Dom</v>
          </cell>
          <cell r="R4" t="str">
            <v>(Quarterly)</v>
          </cell>
          <cell r="T4" t="str">
            <v>Dom(Quarterly)</v>
          </cell>
          <cell r="U4" t="str">
            <v>Dom</v>
          </cell>
          <cell r="V4" t="str">
            <v>(Quarterly)</v>
          </cell>
          <cell r="X4" t="str">
            <v>Dom(Quarterly)</v>
          </cell>
          <cell r="Y4" t="str">
            <v>Volume</v>
          </cell>
          <cell r="Z4" t="str">
            <v>(Quarterly)</v>
          </cell>
          <cell r="AB4" t="str">
            <v>Brisbane (Quarterly)</v>
          </cell>
          <cell r="AC4" t="str">
            <v>Volume</v>
          </cell>
          <cell r="AD4" t="str">
            <v>(Quarterly)</v>
          </cell>
          <cell r="AF4" t="str">
            <v>Northern (Quarterly)</v>
          </cell>
          <cell r="AG4" t="str">
            <v>Vol</v>
          </cell>
          <cell r="AH4" t="str">
            <v>(Quarterly)</v>
          </cell>
          <cell r="AJ4" t="str">
            <v>Dom(Quarterly)</v>
          </cell>
          <cell r="AK4" t="str">
            <v>Dom</v>
          </cell>
          <cell r="AL4" t="str">
            <v>(Quarterly)</v>
          </cell>
          <cell r="AN4" t="str">
            <v>Dom(Quarterly)</v>
          </cell>
        </row>
        <row r="5">
          <cell r="Q5" t="str">
            <v>Supply Charge</v>
          </cell>
          <cell r="T5">
            <v>19.892499999999998</v>
          </cell>
          <cell r="U5" t="str">
            <v>Supply Charge</v>
          </cell>
          <cell r="X5">
            <v>19.251232000000002</v>
          </cell>
          <cell r="Y5" t="str">
            <v>Supply Charge</v>
          </cell>
          <cell r="AB5">
            <v>15.421250000000001</v>
          </cell>
          <cell r="AC5" t="str">
            <v>Supply Charge</v>
          </cell>
          <cell r="AF5">
            <v>15.421250000000001</v>
          </cell>
          <cell r="AG5" t="str">
            <v>Supply Charge</v>
          </cell>
          <cell r="AJ5">
            <v>8.2799999999999994</v>
          </cell>
          <cell r="AK5" t="str">
            <v>Supply Charge</v>
          </cell>
          <cell r="AN5">
            <v>20.07</v>
          </cell>
        </row>
        <row r="6">
          <cell r="Q6" t="str">
            <v>First</v>
          </cell>
          <cell r="R6">
            <v>4.4989999999999997</v>
          </cell>
          <cell r="S6" t="str">
            <v>GJ</v>
          </cell>
          <cell r="T6">
            <v>9.5020000000000007</v>
          </cell>
          <cell r="U6" t="str">
            <v>First</v>
          </cell>
          <cell r="V6">
            <v>4.5</v>
          </cell>
          <cell r="W6" t="str">
            <v>GJ</v>
          </cell>
          <cell r="X6">
            <v>6.9238806000000004</v>
          </cell>
          <cell r="Y6" t="str">
            <v>First</v>
          </cell>
          <cell r="Z6">
            <v>18.25</v>
          </cell>
          <cell r="AA6" t="str">
            <v>GJ</v>
          </cell>
          <cell r="AB6">
            <v>11.515000000000001</v>
          </cell>
          <cell r="AC6" t="str">
            <v>First</v>
          </cell>
          <cell r="AD6">
            <v>18.25</v>
          </cell>
          <cell r="AE6" t="str">
            <v>GJ</v>
          </cell>
          <cell r="AF6">
            <v>12.661</v>
          </cell>
          <cell r="AG6" t="str">
            <v>First</v>
          </cell>
          <cell r="AH6">
            <v>18.25</v>
          </cell>
          <cell r="AI6" t="str">
            <v>GJ</v>
          </cell>
          <cell r="AJ6">
            <v>6.61</v>
          </cell>
          <cell r="AK6" t="str">
            <v>First</v>
          </cell>
          <cell r="AL6">
            <v>4.5</v>
          </cell>
          <cell r="AM6" t="str">
            <v>GJ</v>
          </cell>
          <cell r="AN6">
            <v>9.1</v>
          </cell>
        </row>
        <row r="7">
          <cell r="Q7" t="str">
            <v>Additional</v>
          </cell>
          <cell r="R7">
            <v>10000</v>
          </cell>
          <cell r="T7">
            <v>4.54</v>
          </cell>
          <cell r="U7" t="str">
            <v>Next</v>
          </cell>
          <cell r="V7">
            <v>9995.5</v>
          </cell>
          <cell r="X7">
            <v>3.0845723999999999</v>
          </cell>
          <cell r="Y7" t="str">
            <v>Next</v>
          </cell>
          <cell r="Z7">
            <v>27.375</v>
          </cell>
          <cell r="AB7">
            <v>11.334</v>
          </cell>
          <cell r="AC7" t="str">
            <v>Next</v>
          </cell>
          <cell r="AD7">
            <v>27.375</v>
          </cell>
          <cell r="AF7">
            <v>12.461</v>
          </cell>
          <cell r="AG7" t="str">
            <v>Next</v>
          </cell>
          <cell r="AH7">
            <v>27.375</v>
          </cell>
          <cell r="AJ7">
            <v>6.57</v>
          </cell>
          <cell r="AK7" t="str">
            <v>Next</v>
          </cell>
          <cell r="AL7">
            <v>137</v>
          </cell>
          <cell r="AN7">
            <v>5.03</v>
          </cell>
        </row>
        <row r="8">
          <cell r="Q8"/>
          <cell r="U8" t="str">
            <v>Next</v>
          </cell>
          <cell r="V8">
            <v>9995.5</v>
          </cell>
          <cell r="X8">
            <v>3.0845723999999999</v>
          </cell>
          <cell r="Y8" t="str">
            <v>Next</v>
          </cell>
          <cell r="Z8">
            <v>45.625</v>
          </cell>
          <cell r="AB8">
            <v>11.079000000000001</v>
          </cell>
          <cell r="AC8" t="str">
            <v>Next</v>
          </cell>
          <cell r="AD8">
            <v>45.625</v>
          </cell>
          <cell r="AF8">
            <v>12.180999999999999</v>
          </cell>
          <cell r="AG8" t="str">
            <v>Next</v>
          </cell>
          <cell r="AH8">
            <v>45.625</v>
          </cell>
          <cell r="AJ8">
            <v>6.5</v>
          </cell>
          <cell r="AK8" t="str">
            <v>Next</v>
          </cell>
          <cell r="AL8">
            <v>365</v>
          </cell>
          <cell r="AN8">
            <v>3.21</v>
          </cell>
        </row>
        <row r="9">
          <cell r="Q9"/>
          <cell r="U9" t="str">
            <v>Next</v>
          </cell>
          <cell r="V9">
            <v>9995.5</v>
          </cell>
          <cell r="X9">
            <v>3.0845723999999999</v>
          </cell>
          <cell r="Y9" t="str">
            <v>Next</v>
          </cell>
          <cell r="Z9">
            <v>91.25</v>
          </cell>
          <cell r="AB9">
            <v>10.606</v>
          </cell>
          <cell r="AC9" t="str">
            <v>Next</v>
          </cell>
          <cell r="AD9">
            <v>91.25</v>
          </cell>
          <cell r="AF9">
            <v>11.661</v>
          </cell>
          <cell r="AG9" t="str">
            <v>Next</v>
          </cell>
          <cell r="AH9">
            <v>91.25</v>
          </cell>
          <cell r="AJ9">
            <v>6.21</v>
          </cell>
          <cell r="AK9" t="str">
            <v>Additional</v>
          </cell>
          <cell r="AL9">
            <v>10000</v>
          </cell>
          <cell r="AN9">
            <v>2.68</v>
          </cell>
        </row>
        <row r="10">
          <cell r="Q10"/>
          <cell r="U10" t="str">
            <v>Next</v>
          </cell>
          <cell r="V10">
            <v>9995.5</v>
          </cell>
          <cell r="X10">
            <v>3.0845723999999999</v>
          </cell>
          <cell r="Y10" t="str">
            <v>Next</v>
          </cell>
          <cell r="Z10">
            <v>456.25</v>
          </cell>
          <cell r="AB10">
            <v>9.4700000000000006</v>
          </cell>
          <cell r="AC10" t="str">
            <v>Next</v>
          </cell>
          <cell r="AD10">
            <v>456.25</v>
          </cell>
          <cell r="AF10">
            <v>10.411</v>
          </cell>
          <cell r="AG10" t="str">
            <v>Next</v>
          </cell>
          <cell r="AH10">
            <v>456.25</v>
          </cell>
          <cell r="AJ10">
            <v>5.56</v>
          </cell>
          <cell r="AK10"/>
          <cell r="AL10">
            <v>0</v>
          </cell>
          <cell r="AN10">
            <v>0</v>
          </cell>
        </row>
        <row r="11">
          <cell r="Q11"/>
          <cell r="U11" t="str">
            <v>Additional</v>
          </cell>
          <cell r="V11">
            <v>9995.5</v>
          </cell>
          <cell r="X11">
            <v>3.0845723999999999</v>
          </cell>
          <cell r="Y11" t="str">
            <v>Additional</v>
          </cell>
          <cell r="Z11">
            <v>1000000</v>
          </cell>
          <cell r="AB11">
            <v>8.0609999999999999</v>
          </cell>
          <cell r="AC11" t="str">
            <v>Additional</v>
          </cell>
          <cell r="AD11">
            <v>1000000</v>
          </cell>
          <cell r="AF11">
            <v>8.8610000000000007</v>
          </cell>
          <cell r="AG11" t="str">
            <v>Additional</v>
          </cell>
          <cell r="AH11">
            <v>10000</v>
          </cell>
          <cell r="AJ11">
            <v>4.8499999999999996</v>
          </cell>
          <cell r="AK11"/>
          <cell r="AL11">
            <v>0</v>
          </cell>
          <cell r="AN11">
            <v>0</v>
          </cell>
        </row>
        <row r="14">
          <cell r="Q14" t="str">
            <v>21a</v>
          </cell>
          <cell r="R14" t="str">
            <v>21b</v>
          </cell>
          <cell r="S14" t="str">
            <v>21c</v>
          </cell>
          <cell r="T14" t="str">
            <v>21d</v>
          </cell>
          <cell r="U14" t="str">
            <v>61a</v>
          </cell>
          <cell r="V14" t="str">
            <v>61b</v>
          </cell>
          <cell r="W14" t="str">
            <v>61c</v>
          </cell>
          <cell r="X14" t="str">
            <v>61d</v>
          </cell>
          <cell r="Y14" t="str">
            <v>31a</v>
          </cell>
          <cell r="Z14" t="str">
            <v>31b</v>
          </cell>
          <cell r="AA14" t="str">
            <v>31c</v>
          </cell>
          <cell r="AB14" t="str">
            <v>31d</v>
          </cell>
        </row>
        <row r="15">
          <cell r="Q15" t="str">
            <v>I&amp;C</v>
          </cell>
          <cell r="R15" t="str">
            <v>(Quarterly)</v>
          </cell>
          <cell r="T15" t="str">
            <v>I&amp;C(Quarterly)</v>
          </cell>
          <cell r="U15" t="str">
            <v>I&amp;C</v>
          </cell>
          <cell r="X15" t="str">
            <v>I&amp;C(Quarterly)</v>
          </cell>
          <cell r="Y15" t="str">
            <v>I&amp;C</v>
          </cell>
          <cell r="Z15" t="str">
            <v>(Quarterly)</v>
          </cell>
          <cell r="AA15">
            <v>0</v>
          </cell>
          <cell r="AB15" t="str">
            <v>I&amp;C(Quarterly)</v>
          </cell>
        </row>
        <row r="16">
          <cell r="Q16" t="str">
            <v>Supply Charge</v>
          </cell>
          <cell r="T16">
            <v>42.34</v>
          </cell>
          <cell r="U16" t="str">
            <v>Supply</v>
          </cell>
          <cell r="V16">
            <v>0</v>
          </cell>
          <cell r="W16">
            <v>0</v>
          </cell>
          <cell r="X16">
            <v>20.07</v>
          </cell>
          <cell r="Y16" t="str">
            <v>Supply</v>
          </cell>
          <cell r="Z16">
            <v>0</v>
          </cell>
          <cell r="AA16">
            <v>0</v>
          </cell>
          <cell r="AB16">
            <v>14.821261000000002</v>
          </cell>
        </row>
        <row r="17">
          <cell r="Q17" t="str">
            <v>First</v>
          </cell>
          <cell r="R17">
            <v>90</v>
          </cell>
          <cell r="S17" t="str">
            <v>GJ</v>
          </cell>
          <cell r="T17">
            <v>7.01</v>
          </cell>
          <cell r="U17" t="str">
            <v>First</v>
          </cell>
          <cell r="V17">
            <v>4.5</v>
          </cell>
          <cell r="W17" t="str">
            <v>GJ</v>
          </cell>
          <cell r="X17">
            <v>9.1</v>
          </cell>
          <cell r="Y17" t="str">
            <v>First</v>
          </cell>
          <cell r="Z17">
            <v>4.5</v>
          </cell>
          <cell r="AA17" t="str">
            <v>GJ</v>
          </cell>
          <cell r="AB17">
            <v>4.265898</v>
          </cell>
        </row>
        <row r="18">
          <cell r="Q18" t="str">
            <v>Next</v>
          </cell>
          <cell r="R18">
            <v>390</v>
          </cell>
          <cell r="T18">
            <v>4.024</v>
          </cell>
          <cell r="U18" t="str">
            <v>Next</v>
          </cell>
          <cell r="V18">
            <v>137</v>
          </cell>
          <cell r="W18" t="str">
            <v>GJ</v>
          </cell>
          <cell r="X18">
            <v>5.03</v>
          </cell>
          <cell r="Y18" t="str">
            <v>Next</v>
          </cell>
          <cell r="Z18">
            <v>245.5</v>
          </cell>
          <cell r="AA18" t="str">
            <v>GJ</v>
          </cell>
          <cell r="AB18">
            <v>2.2751456000000001</v>
          </cell>
        </row>
        <row r="19">
          <cell r="Q19" t="str">
            <v>Next</v>
          </cell>
          <cell r="R19">
            <v>1019.99</v>
          </cell>
          <cell r="T19">
            <v>1.756</v>
          </cell>
          <cell r="U19" t="str">
            <v>Next</v>
          </cell>
          <cell r="V19">
            <v>365</v>
          </cell>
          <cell r="W19" t="str">
            <v>GJ</v>
          </cell>
          <cell r="X19">
            <v>3.21</v>
          </cell>
          <cell r="Y19" t="str">
            <v>Next</v>
          </cell>
          <cell r="Z19">
            <v>1000</v>
          </cell>
          <cell r="AA19" t="str">
            <v>GJ</v>
          </cell>
          <cell r="AB19">
            <v>1.8923086</v>
          </cell>
        </row>
        <row r="20">
          <cell r="Q20" t="str">
            <v>Additional</v>
          </cell>
          <cell r="R20">
            <v>8500</v>
          </cell>
          <cell r="T20">
            <v>0.75</v>
          </cell>
          <cell r="U20" t="str">
            <v>Additional</v>
          </cell>
          <cell r="V20">
            <v>10000</v>
          </cell>
          <cell r="W20">
            <v>0</v>
          </cell>
          <cell r="X20">
            <v>2.68</v>
          </cell>
          <cell r="Y20" t="str">
            <v>Additional</v>
          </cell>
          <cell r="Z20">
            <v>100000</v>
          </cell>
          <cell r="AA20">
            <v>0</v>
          </cell>
          <cell r="AB20">
            <v>1.6844828000000001</v>
          </cell>
        </row>
        <row r="23">
          <cell r="Q23" t="str">
            <v>21a</v>
          </cell>
          <cell r="R23" t="str">
            <v>21b</v>
          </cell>
          <cell r="S23" t="str">
            <v>21c</v>
          </cell>
          <cell r="T23" t="str">
            <v>21d</v>
          </cell>
          <cell r="U23" t="str">
            <v>22a</v>
          </cell>
          <cell r="V23" t="str">
            <v>22b</v>
          </cell>
          <cell r="W23" t="str">
            <v>22c</v>
          </cell>
          <cell r="X23" t="str">
            <v>22d</v>
          </cell>
          <cell r="Y23" t="str">
            <v>23a</v>
          </cell>
          <cell r="Z23" t="str">
            <v>23b</v>
          </cell>
          <cell r="AA23" t="str">
            <v>23c</v>
          </cell>
          <cell r="AB23" t="str">
            <v>23d</v>
          </cell>
          <cell r="AC23" t="str">
            <v>24a</v>
          </cell>
          <cell r="AD23" t="str">
            <v>24b</v>
          </cell>
          <cell r="AE23" t="str">
            <v>24c</v>
          </cell>
          <cell r="AF23" t="str">
            <v>24d</v>
          </cell>
          <cell r="AG23" t="str">
            <v>25a</v>
          </cell>
          <cell r="AH23" t="str">
            <v>25b</v>
          </cell>
          <cell r="AI23" t="str">
            <v>25c</v>
          </cell>
          <cell r="AJ23" t="str">
            <v>25d</v>
          </cell>
          <cell r="AK23" t="str">
            <v>26a</v>
          </cell>
          <cell r="AL23" t="str">
            <v>26b</v>
          </cell>
          <cell r="AM23" t="str">
            <v>26c</v>
          </cell>
          <cell r="AN23" t="str">
            <v>26d</v>
          </cell>
          <cell r="AO23" t="str">
            <v>27a</v>
          </cell>
          <cell r="AP23" t="str">
            <v>27b</v>
          </cell>
          <cell r="AQ23" t="str">
            <v>27c</v>
          </cell>
          <cell r="AR23" t="str">
            <v>27d</v>
          </cell>
          <cell r="AS23" t="str">
            <v>28a</v>
          </cell>
          <cell r="AT23" t="str">
            <v>28b</v>
          </cell>
          <cell r="AU23" t="str">
            <v>28c</v>
          </cell>
          <cell r="AV23" t="str">
            <v>28d</v>
          </cell>
          <cell r="AW23" t="str">
            <v>29a</v>
          </cell>
          <cell r="AX23" t="str">
            <v>29b</v>
          </cell>
          <cell r="AY23" t="str">
            <v>29c</v>
          </cell>
          <cell r="AZ23" t="str">
            <v>29d</v>
          </cell>
          <cell r="BA23" t="str">
            <v>31a</v>
          </cell>
          <cell r="BB23" t="str">
            <v>31b</v>
          </cell>
          <cell r="BC23" t="str">
            <v>31c</v>
          </cell>
          <cell r="BD23" t="str">
            <v>31d</v>
          </cell>
          <cell r="BE23" t="str">
            <v>41a</v>
          </cell>
          <cell r="BF23" t="str">
            <v>41b</v>
          </cell>
          <cell r="BG23" t="str">
            <v>41c</v>
          </cell>
          <cell r="BH23" t="str">
            <v>41d</v>
          </cell>
          <cell r="BI23" t="str">
            <v>42a</v>
          </cell>
          <cell r="BJ23" t="str">
            <v>42b</v>
          </cell>
          <cell r="BK23" t="str">
            <v>42c</v>
          </cell>
          <cell r="BL23" t="str">
            <v>42d</v>
          </cell>
          <cell r="BM23" t="str">
            <v>51a</v>
          </cell>
          <cell r="BN23" t="str">
            <v>51b</v>
          </cell>
          <cell r="BO23" t="str">
            <v>51c</v>
          </cell>
          <cell r="BP23" t="str">
            <v>51d</v>
          </cell>
          <cell r="BQ23" t="str">
            <v>61a</v>
          </cell>
          <cell r="BR23" t="str">
            <v>61b</v>
          </cell>
          <cell r="BS23" t="str">
            <v>61c</v>
          </cell>
          <cell r="BT23" t="str">
            <v>61d</v>
          </cell>
        </row>
        <row r="24">
          <cell r="Q24" t="str">
            <v>DEMAND</v>
          </cell>
          <cell r="T24" t="str">
            <v>North-Western</v>
          </cell>
          <cell r="U24" t="str">
            <v>DEMAND</v>
          </cell>
          <cell r="X24" t="str">
            <v>Northern</v>
          </cell>
          <cell r="Y24" t="str">
            <v>DEMAND</v>
          </cell>
          <cell r="AB24" t="str">
            <v>Central</v>
          </cell>
          <cell r="AC24" t="str">
            <v>DEMAND</v>
          </cell>
          <cell r="AF24" t="str">
            <v>Southern</v>
          </cell>
          <cell r="AG24" t="str">
            <v>DEMAND</v>
          </cell>
          <cell r="AJ24" t="str">
            <v>Pt Pire</v>
          </cell>
          <cell r="AK24" t="str">
            <v>DEMAND</v>
          </cell>
          <cell r="AN24" t="str">
            <v>Riverland</v>
          </cell>
          <cell r="AO24" t="str">
            <v>DEMAND</v>
          </cell>
          <cell r="AR24" t="str">
            <v>Sth East</v>
          </cell>
          <cell r="AS24" t="str">
            <v>DEMAND</v>
          </cell>
          <cell r="AV24" t="str">
            <v>Whyalla</v>
          </cell>
          <cell r="AW24" t="str">
            <v>DEMAND</v>
          </cell>
          <cell r="AZ24" t="str">
            <v>PeterB'gh</v>
          </cell>
          <cell r="BA24" t="str">
            <v>DEMAND</v>
          </cell>
          <cell r="BD24" t="str">
            <v>Demand</v>
          </cell>
          <cell r="BE24" t="str">
            <v>DEMAND</v>
          </cell>
          <cell r="BH24" t="str">
            <v>Brisbane</v>
          </cell>
          <cell r="BI24" t="str">
            <v>DEMAND</v>
          </cell>
          <cell r="BL24" t="str">
            <v>Northern</v>
          </cell>
          <cell r="BM24" t="str">
            <v>DEMAND</v>
          </cell>
          <cell r="BP24" t="str">
            <v>Demand</v>
          </cell>
          <cell r="BQ24" t="str">
            <v>DEMAND</v>
          </cell>
          <cell r="BT24">
            <v>0</v>
          </cell>
        </row>
        <row r="25">
          <cell r="Q25" t="str">
            <v>First</v>
          </cell>
          <cell r="R25">
            <v>50</v>
          </cell>
          <cell r="S25" t="str">
            <v>GJ</v>
          </cell>
          <cell r="T25">
            <v>24415.199999999997</v>
          </cell>
          <cell r="U25" t="str">
            <v>First</v>
          </cell>
          <cell r="V25">
            <v>50</v>
          </cell>
          <cell r="W25" t="str">
            <v>GJ</v>
          </cell>
          <cell r="X25">
            <v>24415.199999999997</v>
          </cell>
          <cell r="Y25" t="str">
            <v>First</v>
          </cell>
          <cell r="Z25">
            <v>50</v>
          </cell>
          <cell r="AA25" t="str">
            <v>GJ</v>
          </cell>
          <cell r="AB25">
            <v>24415.199999999997</v>
          </cell>
          <cell r="AC25" t="str">
            <v>First</v>
          </cell>
          <cell r="AD25">
            <v>50</v>
          </cell>
          <cell r="AE25" t="str">
            <v>GJ</v>
          </cell>
          <cell r="AF25">
            <v>24415.199999999997</v>
          </cell>
          <cell r="AG25" t="str">
            <v>First</v>
          </cell>
          <cell r="AH25">
            <v>50</v>
          </cell>
          <cell r="AI25" t="str">
            <v>GJ</v>
          </cell>
          <cell r="AJ25">
            <v>24415.199999999997</v>
          </cell>
          <cell r="AK25" t="str">
            <v>First</v>
          </cell>
          <cell r="AL25">
            <v>50</v>
          </cell>
          <cell r="AM25" t="str">
            <v>GJ</v>
          </cell>
          <cell r="AN25">
            <v>33779.879999999997</v>
          </cell>
          <cell r="AO25" t="str">
            <v>First</v>
          </cell>
          <cell r="AP25">
            <v>50</v>
          </cell>
          <cell r="AQ25" t="str">
            <v>GJ</v>
          </cell>
          <cell r="AR25">
            <v>24415.199999999997</v>
          </cell>
          <cell r="AS25" t="str">
            <v>First</v>
          </cell>
          <cell r="AT25">
            <v>50</v>
          </cell>
          <cell r="AU25" t="str">
            <v>GJ</v>
          </cell>
          <cell r="AV25">
            <v>24415.199999999997</v>
          </cell>
          <cell r="AW25" t="str">
            <v>First</v>
          </cell>
          <cell r="AX25">
            <v>50</v>
          </cell>
          <cell r="AY25" t="str">
            <v>GJ</v>
          </cell>
          <cell r="AZ25">
            <v>33779.879999999997</v>
          </cell>
          <cell r="BA25" t="str">
            <v>First</v>
          </cell>
          <cell r="BB25">
            <v>50</v>
          </cell>
          <cell r="BC25" t="str">
            <v>GJ</v>
          </cell>
          <cell r="BD25">
            <v>0.78755039999999998</v>
          </cell>
          <cell r="BE25" t="str">
            <v>First</v>
          </cell>
          <cell r="BF25">
            <v>50</v>
          </cell>
          <cell r="BG25" t="str">
            <v>GJ</v>
          </cell>
          <cell r="BH25">
            <v>64643.64</v>
          </cell>
          <cell r="BI25" t="str">
            <v>First</v>
          </cell>
          <cell r="BJ25">
            <v>50</v>
          </cell>
          <cell r="BK25" t="str">
            <v>GJ</v>
          </cell>
          <cell r="BL25">
            <v>70098.240000000005</v>
          </cell>
          <cell r="BM25" t="str">
            <v>First</v>
          </cell>
          <cell r="BN25">
            <v>0</v>
          </cell>
          <cell r="BO25" t="str">
            <v>GJ</v>
          </cell>
          <cell r="BP25">
            <v>0</v>
          </cell>
          <cell r="BQ25" t="str">
            <v>First</v>
          </cell>
          <cell r="BR25">
            <v>0</v>
          </cell>
          <cell r="BS25" t="str">
            <v>GJ</v>
          </cell>
          <cell r="BT25">
            <v>0</v>
          </cell>
        </row>
        <row r="26">
          <cell r="Q26" t="str">
            <v>Next</v>
          </cell>
          <cell r="R26">
            <v>50</v>
          </cell>
          <cell r="S26" t="str">
            <v>GJ</v>
          </cell>
          <cell r="T26">
            <v>315.12</v>
          </cell>
          <cell r="U26" t="str">
            <v>Next</v>
          </cell>
          <cell r="V26">
            <v>50</v>
          </cell>
          <cell r="W26" t="str">
            <v>GJ</v>
          </cell>
          <cell r="X26">
            <v>324.95999999999998</v>
          </cell>
          <cell r="Y26" t="str">
            <v>Next</v>
          </cell>
          <cell r="Z26">
            <v>50</v>
          </cell>
          <cell r="AA26" t="str">
            <v>GJ</v>
          </cell>
          <cell r="AB26">
            <v>376.92</v>
          </cell>
          <cell r="AC26" t="str">
            <v>Next</v>
          </cell>
          <cell r="AD26">
            <v>50</v>
          </cell>
          <cell r="AE26" t="str">
            <v>GJ</v>
          </cell>
          <cell r="AF26">
            <v>456.72</v>
          </cell>
          <cell r="AG26" t="str">
            <v>Next</v>
          </cell>
          <cell r="AH26">
            <v>50</v>
          </cell>
          <cell r="AI26" t="str">
            <v>GJ</v>
          </cell>
          <cell r="AJ26">
            <v>325.32</v>
          </cell>
          <cell r="AK26" t="str">
            <v>Next</v>
          </cell>
          <cell r="AL26">
            <v>50</v>
          </cell>
          <cell r="AM26" t="str">
            <v>GJ</v>
          </cell>
          <cell r="AN26">
            <v>477.12</v>
          </cell>
          <cell r="AO26" t="str">
            <v>Next</v>
          </cell>
          <cell r="AP26">
            <v>50</v>
          </cell>
          <cell r="AQ26" t="str">
            <v>GJ</v>
          </cell>
          <cell r="AR26">
            <v>326.52</v>
          </cell>
          <cell r="AS26" t="str">
            <v>Next</v>
          </cell>
          <cell r="AT26">
            <v>50</v>
          </cell>
          <cell r="AU26" t="str">
            <v>GJ</v>
          </cell>
          <cell r="AV26">
            <v>325.32</v>
          </cell>
          <cell r="AW26" t="str">
            <v>Next</v>
          </cell>
          <cell r="AX26">
            <v>50</v>
          </cell>
          <cell r="AY26" t="str">
            <v>GJ</v>
          </cell>
          <cell r="AZ26">
            <v>484.32</v>
          </cell>
          <cell r="BA26" t="str">
            <v>Next</v>
          </cell>
          <cell r="BB26">
            <v>50</v>
          </cell>
          <cell r="BC26" t="str">
            <v>GJ</v>
          </cell>
          <cell r="BD26">
            <v>0.78755039999999998</v>
          </cell>
          <cell r="BE26" t="str">
            <v>Next</v>
          </cell>
          <cell r="BF26">
            <v>75</v>
          </cell>
          <cell r="BG26" t="str">
            <v>GJ</v>
          </cell>
          <cell r="BH26">
            <v>676.32</v>
          </cell>
          <cell r="BI26" t="str">
            <v>Next</v>
          </cell>
          <cell r="BJ26">
            <v>75</v>
          </cell>
          <cell r="BK26" t="str">
            <v>GJ</v>
          </cell>
          <cell r="BL26">
            <v>752.76</v>
          </cell>
          <cell r="BM26" t="str">
            <v>Next</v>
          </cell>
          <cell r="BN26">
            <v>50</v>
          </cell>
          <cell r="BO26" t="str">
            <v>GJ</v>
          </cell>
          <cell r="BP26">
            <v>784.5</v>
          </cell>
          <cell r="BQ26"/>
          <cell r="BR26">
            <v>0</v>
          </cell>
          <cell r="BS26" t="str">
            <v>GJ</v>
          </cell>
          <cell r="BT26">
            <v>0</v>
          </cell>
        </row>
        <row r="27">
          <cell r="Q27" t="str">
            <v>Next</v>
          </cell>
          <cell r="R27">
            <v>900</v>
          </cell>
          <cell r="S27" t="str">
            <v>GJ</v>
          </cell>
          <cell r="T27">
            <v>72.960000000000008</v>
          </cell>
          <cell r="U27" t="str">
            <v>Next</v>
          </cell>
          <cell r="V27">
            <v>900</v>
          </cell>
          <cell r="W27" t="str">
            <v>GJ</v>
          </cell>
          <cell r="X27">
            <v>216.84</v>
          </cell>
          <cell r="Y27" t="str">
            <v>Next</v>
          </cell>
          <cell r="Z27">
            <v>900</v>
          </cell>
          <cell r="AA27" t="str">
            <v>GJ</v>
          </cell>
          <cell r="AB27">
            <v>252</v>
          </cell>
          <cell r="AC27" t="str">
            <v>Next</v>
          </cell>
          <cell r="AD27">
            <v>900</v>
          </cell>
          <cell r="AE27" t="str">
            <v>GJ</v>
          </cell>
          <cell r="AF27">
            <v>302.39999999999998</v>
          </cell>
          <cell r="AG27" t="str">
            <v>Next</v>
          </cell>
          <cell r="AH27">
            <v>400</v>
          </cell>
          <cell r="AI27" t="str">
            <v>GJ</v>
          </cell>
          <cell r="AJ27">
            <v>176.39999999999998</v>
          </cell>
          <cell r="AK27" t="str">
            <v>Next</v>
          </cell>
          <cell r="AL27">
            <v>400</v>
          </cell>
          <cell r="AM27" t="str">
            <v>GJ</v>
          </cell>
          <cell r="AN27">
            <v>312</v>
          </cell>
          <cell r="AO27" t="str">
            <v>Next</v>
          </cell>
          <cell r="AP27">
            <v>400</v>
          </cell>
          <cell r="AQ27" t="str">
            <v>GJ</v>
          </cell>
          <cell r="AR27">
            <v>176.39999999999998</v>
          </cell>
          <cell r="AS27" t="str">
            <v>Next</v>
          </cell>
          <cell r="AT27">
            <v>400</v>
          </cell>
          <cell r="AU27" t="str">
            <v>GJ</v>
          </cell>
          <cell r="AV27">
            <v>176.39999999999998</v>
          </cell>
          <cell r="AW27" t="str">
            <v>Next</v>
          </cell>
          <cell r="AX27">
            <v>400</v>
          </cell>
          <cell r="AY27" t="str">
            <v>GJ</v>
          </cell>
          <cell r="AZ27">
            <v>312</v>
          </cell>
          <cell r="BA27" t="str">
            <v>Next</v>
          </cell>
          <cell r="BB27">
            <v>900</v>
          </cell>
          <cell r="BC27" t="str">
            <v>GJ</v>
          </cell>
          <cell r="BD27">
            <v>0.78755039999999998</v>
          </cell>
          <cell r="BE27" t="str">
            <v>Next</v>
          </cell>
          <cell r="BF27">
            <v>150</v>
          </cell>
          <cell r="BG27" t="str">
            <v>GJ</v>
          </cell>
          <cell r="BH27">
            <v>401.4</v>
          </cell>
          <cell r="BI27" t="str">
            <v>Next</v>
          </cell>
          <cell r="BJ27">
            <v>150</v>
          </cell>
          <cell r="BK27" t="str">
            <v>GJ</v>
          </cell>
          <cell r="BL27">
            <v>445.08</v>
          </cell>
          <cell r="BM27" t="str">
            <v>Next</v>
          </cell>
          <cell r="BN27">
            <v>75</v>
          </cell>
          <cell r="BO27" t="str">
            <v>GJ</v>
          </cell>
          <cell r="BP27">
            <v>443.33</v>
          </cell>
          <cell r="BQ27"/>
          <cell r="BR27">
            <v>0</v>
          </cell>
          <cell r="BS27" t="str">
            <v>GJ</v>
          </cell>
          <cell r="BT27">
            <v>0</v>
          </cell>
        </row>
        <row r="28">
          <cell r="Q28" t="str">
            <v>Additional</v>
          </cell>
          <cell r="R28">
            <v>10000</v>
          </cell>
          <cell r="S28" t="str">
            <v>GJ</v>
          </cell>
          <cell r="T28">
            <v>11.16</v>
          </cell>
          <cell r="U28" t="str">
            <v>Additional</v>
          </cell>
          <cell r="V28">
            <v>10000</v>
          </cell>
          <cell r="W28" t="str">
            <v>GJ</v>
          </cell>
          <cell r="X28">
            <v>64.199999999999989</v>
          </cell>
          <cell r="Y28" t="str">
            <v>Additional</v>
          </cell>
          <cell r="Z28">
            <v>10000</v>
          </cell>
          <cell r="AA28" t="str">
            <v>GJ</v>
          </cell>
          <cell r="AB28">
            <v>72</v>
          </cell>
          <cell r="AC28" t="str">
            <v>Additional</v>
          </cell>
          <cell r="AD28">
            <v>10000</v>
          </cell>
          <cell r="AE28" t="str">
            <v>GJ</v>
          </cell>
          <cell r="AF28">
            <v>87.6</v>
          </cell>
          <cell r="AG28" t="str">
            <v>Next</v>
          </cell>
          <cell r="AH28">
            <v>500</v>
          </cell>
          <cell r="AI28" t="str">
            <v>GJ</v>
          </cell>
          <cell r="AJ28">
            <v>72.72</v>
          </cell>
          <cell r="AK28" t="str">
            <v>Next</v>
          </cell>
          <cell r="AL28">
            <v>500</v>
          </cell>
          <cell r="AM28" t="str">
            <v>GJ</v>
          </cell>
          <cell r="AN28">
            <v>312</v>
          </cell>
          <cell r="AO28" t="str">
            <v>Next</v>
          </cell>
          <cell r="AP28">
            <v>500</v>
          </cell>
          <cell r="AQ28" t="str">
            <v>GJ</v>
          </cell>
          <cell r="AR28">
            <v>176.39999999999998</v>
          </cell>
          <cell r="AS28" t="str">
            <v>Next</v>
          </cell>
          <cell r="AT28">
            <v>500</v>
          </cell>
          <cell r="AU28" t="str">
            <v>GJ</v>
          </cell>
          <cell r="AV28">
            <v>176.39999999999998</v>
          </cell>
          <cell r="AW28" t="str">
            <v>Next</v>
          </cell>
          <cell r="AX28">
            <v>500</v>
          </cell>
          <cell r="AY28" t="str">
            <v>GJ</v>
          </cell>
          <cell r="AZ28">
            <v>312</v>
          </cell>
          <cell r="BA28" t="str">
            <v>Additional</v>
          </cell>
          <cell r="BB28">
            <v>10000000</v>
          </cell>
          <cell r="BC28" t="str">
            <v>GJ</v>
          </cell>
          <cell r="BD28">
            <v>0.78755039999999998</v>
          </cell>
          <cell r="BE28" t="str">
            <v>Next</v>
          </cell>
          <cell r="BF28">
            <v>250</v>
          </cell>
          <cell r="BG28" t="str">
            <v>GJ</v>
          </cell>
          <cell r="BH28">
            <v>185.4</v>
          </cell>
          <cell r="BI28" t="str">
            <v>Next</v>
          </cell>
          <cell r="BJ28">
            <v>250</v>
          </cell>
          <cell r="BK28" t="str">
            <v>GJ</v>
          </cell>
          <cell r="BL28">
            <v>210</v>
          </cell>
          <cell r="BM28" t="str">
            <v>Next</v>
          </cell>
          <cell r="BN28">
            <v>150</v>
          </cell>
          <cell r="BO28" t="str">
            <v>GJ</v>
          </cell>
          <cell r="BP28">
            <v>258.62</v>
          </cell>
          <cell r="BQ28"/>
          <cell r="BR28">
            <v>0</v>
          </cell>
          <cell r="BS28" t="str">
            <v>GJ</v>
          </cell>
          <cell r="BT28">
            <v>0</v>
          </cell>
        </row>
        <row r="29">
          <cell r="Q29"/>
          <cell r="R29">
            <v>0</v>
          </cell>
          <cell r="S29" t="str">
            <v>GJ</v>
          </cell>
          <cell r="T29">
            <v>0</v>
          </cell>
          <cell r="U29"/>
          <cell r="V29">
            <v>0</v>
          </cell>
          <cell r="W29" t="str">
            <v>GJ</v>
          </cell>
          <cell r="X29">
            <v>0</v>
          </cell>
          <cell r="Y29"/>
          <cell r="Z29">
            <v>0</v>
          </cell>
          <cell r="AA29" t="str">
            <v>GJ</v>
          </cell>
          <cell r="AB29">
            <v>0</v>
          </cell>
          <cell r="AC29"/>
          <cell r="AD29">
            <v>0</v>
          </cell>
          <cell r="AE29" t="str">
            <v>GJ</v>
          </cell>
          <cell r="AF29">
            <v>0</v>
          </cell>
          <cell r="AG29" t="str">
            <v>Additional</v>
          </cell>
          <cell r="AH29">
            <v>10000</v>
          </cell>
          <cell r="AI29" t="str">
            <v>GJ</v>
          </cell>
          <cell r="AJ29">
            <v>59.400000000000006</v>
          </cell>
          <cell r="AK29" t="str">
            <v>Additional</v>
          </cell>
          <cell r="AL29">
            <v>10000</v>
          </cell>
          <cell r="AM29" t="str">
            <v>GJ</v>
          </cell>
          <cell r="AN29">
            <v>64.199999999999989</v>
          </cell>
          <cell r="AO29" t="str">
            <v>Additional</v>
          </cell>
          <cell r="AP29">
            <v>10000</v>
          </cell>
          <cell r="AQ29" t="str">
            <v>GJ</v>
          </cell>
          <cell r="AR29">
            <v>64.199999999999989</v>
          </cell>
          <cell r="AS29" t="str">
            <v>Additional</v>
          </cell>
          <cell r="AT29">
            <v>10000</v>
          </cell>
          <cell r="AU29" t="str">
            <v>GJ</v>
          </cell>
          <cell r="AV29">
            <v>64.199999999999989</v>
          </cell>
          <cell r="AW29" t="str">
            <v>Additional</v>
          </cell>
          <cell r="AX29">
            <v>10000</v>
          </cell>
          <cell r="AY29" t="str">
            <v>GJ</v>
          </cell>
          <cell r="AZ29">
            <v>64.199999999999989</v>
          </cell>
          <cell r="BA29"/>
          <cell r="BB29">
            <v>0</v>
          </cell>
          <cell r="BC29" t="str">
            <v>GJ</v>
          </cell>
          <cell r="BD29">
            <v>0</v>
          </cell>
          <cell r="BE29" t="str">
            <v>Next</v>
          </cell>
          <cell r="BF29">
            <v>500</v>
          </cell>
          <cell r="BG29" t="str">
            <v>GJ</v>
          </cell>
          <cell r="BH29">
            <v>82.92</v>
          </cell>
          <cell r="BI29" t="str">
            <v>Next</v>
          </cell>
          <cell r="BJ29">
            <v>500</v>
          </cell>
          <cell r="BK29" t="str">
            <v>GJ</v>
          </cell>
          <cell r="BL29">
            <v>96</v>
          </cell>
          <cell r="BM29" t="str">
            <v>Next</v>
          </cell>
          <cell r="BN29">
            <v>250</v>
          </cell>
          <cell r="BO29" t="str">
            <v>GJ</v>
          </cell>
          <cell r="BP29">
            <v>126.26</v>
          </cell>
          <cell r="BQ29"/>
          <cell r="BR29">
            <v>0</v>
          </cell>
          <cell r="BS29" t="str">
            <v>GJ</v>
          </cell>
          <cell r="BT29">
            <v>0</v>
          </cell>
        </row>
        <row r="30">
          <cell r="Q30"/>
          <cell r="R30">
            <v>0</v>
          </cell>
          <cell r="S30" t="str">
            <v>GJ</v>
          </cell>
          <cell r="T30">
            <v>0</v>
          </cell>
          <cell r="U30"/>
          <cell r="V30">
            <v>0</v>
          </cell>
          <cell r="W30" t="str">
            <v>GJ</v>
          </cell>
          <cell r="X30">
            <v>0</v>
          </cell>
          <cell r="Y30"/>
          <cell r="Z30">
            <v>0</v>
          </cell>
          <cell r="AA30" t="str">
            <v>GJ</v>
          </cell>
          <cell r="AB30">
            <v>0</v>
          </cell>
          <cell r="AC30"/>
          <cell r="AD30">
            <v>0</v>
          </cell>
          <cell r="AE30" t="str">
            <v>GJ</v>
          </cell>
          <cell r="AF30">
            <v>0</v>
          </cell>
          <cell r="AG30"/>
          <cell r="AH30">
            <v>0</v>
          </cell>
          <cell r="AI30" t="str">
            <v>GJ</v>
          </cell>
          <cell r="AJ30">
            <v>0</v>
          </cell>
          <cell r="AK30"/>
          <cell r="AL30">
            <v>0</v>
          </cell>
          <cell r="AM30" t="str">
            <v>GJ</v>
          </cell>
          <cell r="AN30">
            <v>0</v>
          </cell>
          <cell r="AO30"/>
          <cell r="AP30">
            <v>0</v>
          </cell>
          <cell r="AQ30" t="str">
            <v>GJ</v>
          </cell>
          <cell r="AR30">
            <v>0</v>
          </cell>
          <cell r="AS30"/>
          <cell r="AT30">
            <v>0</v>
          </cell>
          <cell r="AU30" t="str">
            <v>GJ</v>
          </cell>
          <cell r="AV30">
            <v>0</v>
          </cell>
          <cell r="AW30"/>
          <cell r="AX30">
            <v>0</v>
          </cell>
          <cell r="AY30" t="str">
            <v>GJ</v>
          </cell>
          <cell r="AZ30">
            <v>0</v>
          </cell>
          <cell r="BA30"/>
          <cell r="BB30">
            <v>0</v>
          </cell>
          <cell r="BC30" t="str">
            <v>GJ</v>
          </cell>
          <cell r="BD30">
            <v>0</v>
          </cell>
          <cell r="BE30" t="str">
            <v>Additional</v>
          </cell>
          <cell r="BF30">
            <v>5000</v>
          </cell>
          <cell r="BG30" t="str">
            <v>GJ</v>
          </cell>
          <cell r="BH30">
            <v>42.6</v>
          </cell>
          <cell r="BI30" t="str">
            <v>Additional</v>
          </cell>
          <cell r="BJ30">
            <v>5000</v>
          </cell>
          <cell r="BK30" t="str">
            <v>GJ</v>
          </cell>
          <cell r="BL30">
            <v>46.92</v>
          </cell>
          <cell r="BM30" t="str">
            <v>Next</v>
          </cell>
          <cell r="BN30">
            <v>500</v>
          </cell>
          <cell r="BO30" t="str">
            <v>GJ</v>
          </cell>
          <cell r="BP30">
            <v>59.74</v>
          </cell>
          <cell r="BQ30"/>
          <cell r="BR30">
            <v>0</v>
          </cell>
          <cell r="BS30" t="str">
            <v>GJ</v>
          </cell>
          <cell r="BT30">
            <v>0</v>
          </cell>
        </row>
        <row r="31">
          <cell r="Q31"/>
          <cell r="R31">
            <v>0</v>
          </cell>
          <cell r="S31" t="str">
            <v>GJ</v>
          </cell>
          <cell r="T31">
            <v>0</v>
          </cell>
          <cell r="U31"/>
          <cell r="V31">
            <v>0</v>
          </cell>
          <cell r="W31" t="str">
            <v>GJ</v>
          </cell>
          <cell r="X31">
            <v>0</v>
          </cell>
          <cell r="Y31"/>
          <cell r="AC31"/>
          <cell r="AG31"/>
          <cell r="AK31"/>
          <cell r="AO31"/>
          <cell r="AS31"/>
          <cell r="AW31"/>
          <cell r="BA31"/>
          <cell r="BB31">
            <v>0</v>
          </cell>
          <cell r="BD31">
            <v>0</v>
          </cell>
          <cell r="BE31"/>
          <cell r="BF31">
            <v>0</v>
          </cell>
          <cell r="BH31">
            <v>0</v>
          </cell>
          <cell r="BI31"/>
          <cell r="BJ31">
            <v>0</v>
          </cell>
          <cell r="BL31">
            <v>0</v>
          </cell>
          <cell r="BM31" t="str">
            <v>Additional</v>
          </cell>
          <cell r="BN31">
            <v>100000</v>
          </cell>
          <cell r="BP31">
            <v>29.53</v>
          </cell>
          <cell r="BQ31"/>
          <cell r="BR31">
            <v>0</v>
          </cell>
          <cell r="BT31">
            <v>0</v>
          </cell>
        </row>
      </sheetData>
      <sheetData sheetId="8"/>
      <sheetData sheetId="9">
        <row r="11">
          <cell r="B11" t="str">
            <v>AV1</v>
          </cell>
          <cell r="C11" t="str">
            <v>AV</v>
          </cell>
          <cell r="D11" t="str">
            <v>Volume</v>
          </cell>
          <cell r="E11" t="str">
            <v>Fixed</v>
          </cell>
          <cell r="F11">
            <v>59.86</v>
          </cell>
          <cell r="G11">
            <v>59.86</v>
          </cell>
        </row>
        <row r="12">
          <cell r="B12" t="str">
            <v>AV2</v>
          </cell>
          <cell r="C12" t="str">
            <v>AV</v>
          </cell>
          <cell r="D12" t="str">
            <v>Volume</v>
          </cell>
          <cell r="E12">
            <v>0.1</v>
          </cell>
          <cell r="F12">
            <v>3.8</v>
          </cell>
          <cell r="G12">
            <v>3.45</v>
          </cell>
        </row>
        <row r="13">
          <cell r="B13" t="str">
            <v>AV3</v>
          </cell>
          <cell r="C13" t="str">
            <v>AV</v>
          </cell>
          <cell r="D13" t="str">
            <v>Volume</v>
          </cell>
          <cell r="E13">
            <v>0.1</v>
          </cell>
          <cell r="F13">
            <v>3.64</v>
          </cell>
          <cell r="G13">
            <v>3.33</v>
          </cell>
        </row>
        <row r="14">
          <cell r="B14" t="str">
            <v>AV4</v>
          </cell>
          <cell r="C14" t="str">
            <v>AV</v>
          </cell>
          <cell r="D14" t="str">
            <v>Volume</v>
          </cell>
          <cell r="E14">
            <v>1.2</v>
          </cell>
          <cell r="F14">
            <v>1.8</v>
          </cell>
          <cell r="G14">
            <v>1.55</v>
          </cell>
        </row>
        <row r="15">
          <cell r="B15" t="str">
            <v>AV5</v>
          </cell>
          <cell r="C15" t="str">
            <v>AV</v>
          </cell>
          <cell r="D15" t="str">
            <v>Volume</v>
          </cell>
          <cell r="E15">
            <v>0</v>
          </cell>
          <cell r="F15">
            <v>0.87</v>
          </cell>
          <cell r="G15">
            <v>0.74</v>
          </cell>
        </row>
        <row r="16">
          <cell r="B16" t="str">
            <v>MVNSW1</v>
          </cell>
          <cell r="C16" t="str">
            <v>MVNSW</v>
          </cell>
          <cell r="D16" t="str">
            <v>Volume</v>
          </cell>
          <cell r="E16" t="str">
            <v>Fixed</v>
          </cell>
          <cell r="F16">
            <v>71.503500000000003</v>
          </cell>
          <cell r="G16">
            <v>71.503500000000003</v>
          </cell>
        </row>
        <row r="17">
          <cell r="B17" t="str">
            <v>MVNSW2</v>
          </cell>
          <cell r="C17" t="str">
            <v>MVNSW</v>
          </cell>
          <cell r="D17" t="str">
            <v>Volume</v>
          </cell>
          <cell r="E17">
            <v>0.1</v>
          </cell>
          <cell r="F17">
            <v>7.8371000000000004</v>
          </cell>
          <cell r="G17">
            <v>7.3068999999999997</v>
          </cell>
        </row>
        <row r="18">
          <cell r="B18" t="str">
            <v>MVNSW3</v>
          </cell>
          <cell r="C18" t="str">
            <v>MVNSW</v>
          </cell>
          <cell r="D18" t="str">
            <v>Volume</v>
          </cell>
          <cell r="E18">
            <v>0.1</v>
          </cell>
          <cell r="F18">
            <v>7.8371000000000004</v>
          </cell>
          <cell r="G18">
            <v>7.3068999999999997</v>
          </cell>
        </row>
        <row r="19">
          <cell r="B19" t="str">
            <v>MVNSW4</v>
          </cell>
          <cell r="C19" t="str">
            <v>MVNSW</v>
          </cell>
          <cell r="D19" t="str">
            <v>Volume</v>
          </cell>
          <cell r="E19">
            <v>1.2</v>
          </cell>
          <cell r="F19">
            <v>6.4080000000000004</v>
          </cell>
          <cell r="G19">
            <v>5.97</v>
          </cell>
        </row>
        <row r="20">
          <cell r="B20" t="str">
            <v>MVNSW5</v>
          </cell>
          <cell r="C20" t="str">
            <v>MVNSW</v>
          </cell>
          <cell r="D20" t="str">
            <v>Volume</v>
          </cell>
          <cell r="E20">
            <v>0</v>
          </cell>
          <cell r="F20">
            <v>2.5815999999999999</v>
          </cell>
          <cell r="G20">
            <v>2.4201999999999999</v>
          </cell>
        </row>
        <row r="21">
          <cell r="B21" t="str">
            <v>MVV1</v>
          </cell>
          <cell r="C21" t="str">
            <v>MVV</v>
          </cell>
          <cell r="D21" t="str">
            <v>Volume</v>
          </cell>
          <cell r="E21" t="str">
            <v>Fixed</v>
          </cell>
          <cell r="F21">
            <v>40.15</v>
          </cell>
          <cell r="G21">
            <v>40.15</v>
          </cell>
        </row>
        <row r="22">
          <cell r="B22" t="str">
            <v>MVV2</v>
          </cell>
          <cell r="C22" t="str">
            <v>MVV</v>
          </cell>
          <cell r="D22" t="str">
            <v>Volume</v>
          </cell>
          <cell r="E22">
            <v>0.2</v>
          </cell>
          <cell r="F22">
            <v>3.59</v>
          </cell>
          <cell r="G22">
            <v>3.17</v>
          </cell>
        </row>
        <row r="23">
          <cell r="B23" t="str">
            <v>MVV3</v>
          </cell>
          <cell r="C23" t="str">
            <v>MVV</v>
          </cell>
          <cell r="D23" t="str">
            <v>Volume</v>
          </cell>
          <cell r="E23">
            <v>1.2</v>
          </cell>
          <cell r="F23">
            <v>2.8</v>
          </cell>
          <cell r="G23">
            <v>2.42</v>
          </cell>
        </row>
        <row r="24">
          <cell r="B24" t="str">
            <v>MVV4</v>
          </cell>
          <cell r="C24" t="str">
            <v>MVV</v>
          </cell>
          <cell r="D24" t="str">
            <v>Volume</v>
          </cell>
          <cell r="E24">
            <v>0</v>
          </cell>
          <cell r="F24">
            <v>1.02</v>
          </cell>
          <cell r="G24">
            <v>0.99</v>
          </cell>
        </row>
        <row r="25">
          <cell r="B25" t="str">
            <v>MVV5</v>
          </cell>
          <cell r="C25" t="str">
            <v>MVV</v>
          </cell>
          <cell r="D25" t="str">
            <v>Volume</v>
          </cell>
          <cell r="E25">
            <v>0</v>
          </cell>
          <cell r="F25">
            <v>1.02</v>
          </cell>
          <cell r="G25">
            <v>0.99</v>
          </cell>
        </row>
        <row r="26">
          <cell r="B26" t="str">
            <v>GV1</v>
          </cell>
          <cell r="C26" t="str">
            <v>GV</v>
          </cell>
          <cell r="D26" t="str">
            <v>Volume</v>
          </cell>
          <cell r="E26" t="str">
            <v>Fixed</v>
          </cell>
          <cell r="F26">
            <v>58.253999999999998</v>
          </cell>
          <cell r="G26">
            <v>58.253999999999998</v>
          </cell>
        </row>
        <row r="27">
          <cell r="B27" t="str">
            <v>GV2</v>
          </cell>
          <cell r="C27" t="str">
            <v>GV</v>
          </cell>
          <cell r="D27" t="str">
            <v>Volume</v>
          </cell>
          <cell r="E27">
            <v>0.1</v>
          </cell>
          <cell r="F27">
            <v>7.2032999999999996</v>
          </cell>
          <cell r="G27">
            <v>7.2032999999999996</v>
          </cell>
        </row>
        <row r="28">
          <cell r="B28" t="str">
            <v>GV3</v>
          </cell>
          <cell r="C28" t="str">
            <v>GV</v>
          </cell>
          <cell r="D28" t="str">
            <v>Volume</v>
          </cell>
          <cell r="E28">
            <v>0.1</v>
          </cell>
          <cell r="F28">
            <v>7.2032999999999996</v>
          </cell>
          <cell r="G28">
            <v>7.2032999999999996</v>
          </cell>
        </row>
        <row r="29">
          <cell r="B29" t="str">
            <v>GV4</v>
          </cell>
          <cell r="C29" t="str">
            <v>GV</v>
          </cell>
          <cell r="D29" t="str">
            <v>Volume</v>
          </cell>
          <cell r="E29">
            <v>1.2</v>
          </cell>
          <cell r="F29">
            <v>7.2032999999999996</v>
          </cell>
          <cell r="G29">
            <v>7.2032999999999996</v>
          </cell>
        </row>
        <row r="30">
          <cell r="B30" t="str">
            <v>GV5</v>
          </cell>
          <cell r="C30" t="str">
            <v>GV</v>
          </cell>
          <cell r="D30" t="str">
            <v>Volume</v>
          </cell>
          <cell r="E30">
            <v>0</v>
          </cell>
          <cell r="F30">
            <v>4.7668999999999997</v>
          </cell>
          <cell r="G30">
            <v>4.7668999999999997</v>
          </cell>
        </row>
        <row r="31">
          <cell r="B31" t="str">
            <v>RTV1</v>
          </cell>
          <cell r="C31" t="str">
            <v>RTV</v>
          </cell>
          <cell r="D31" t="str">
            <v>Volume</v>
          </cell>
          <cell r="E31" t="str">
            <v>Fixed</v>
          </cell>
          <cell r="F31">
            <v>47.4</v>
          </cell>
          <cell r="G31">
            <v>47.4</v>
          </cell>
        </row>
        <row r="32">
          <cell r="B32" t="str">
            <v>RTV2</v>
          </cell>
          <cell r="C32" t="str">
            <v>RTV</v>
          </cell>
          <cell r="D32" t="str">
            <v>Volume</v>
          </cell>
          <cell r="E32">
            <v>0.1</v>
          </cell>
          <cell r="F32">
            <v>7.72</v>
          </cell>
          <cell r="G32">
            <v>7.72</v>
          </cell>
        </row>
        <row r="33">
          <cell r="B33" t="str">
            <v>RTV3</v>
          </cell>
          <cell r="C33" t="str">
            <v>RTV</v>
          </cell>
          <cell r="D33" t="str">
            <v>Volume</v>
          </cell>
          <cell r="E33">
            <v>0.1</v>
          </cell>
          <cell r="F33">
            <v>5.44</v>
          </cell>
          <cell r="G33">
            <v>5.44</v>
          </cell>
        </row>
        <row r="34">
          <cell r="B34" t="str">
            <v>RTV4</v>
          </cell>
          <cell r="C34" t="str">
            <v>RTV</v>
          </cell>
          <cell r="D34" t="str">
            <v>Volume</v>
          </cell>
          <cell r="E34">
            <v>1.2</v>
          </cell>
          <cell r="F34">
            <v>4.0199999999999996</v>
          </cell>
          <cell r="G34">
            <v>4.0199999999999996</v>
          </cell>
        </row>
        <row r="35">
          <cell r="B35" t="str">
            <v>RTV5</v>
          </cell>
          <cell r="C35" t="str">
            <v>RTV</v>
          </cell>
          <cell r="D35" t="str">
            <v>Volume</v>
          </cell>
          <cell r="E35">
            <v>0</v>
          </cell>
          <cell r="F35">
            <v>1.4</v>
          </cell>
          <cell r="G35">
            <v>1.4</v>
          </cell>
        </row>
        <row r="36">
          <cell r="B36" t="str">
            <v>SCV1</v>
          </cell>
          <cell r="C36" t="str">
            <v>SCV</v>
          </cell>
          <cell r="D36" t="str">
            <v>Volume</v>
          </cell>
          <cell r="E36" t="str">
            <v>Fixed</v>
          </cell>
          <cell r="F36">
            <v>28.835000000000001</v>
          </cell>
          <cell r="G36">
            <v>28.835000000000001</v>
          </cell>
        </row>
        <row r="37">
          <cell r="B37" t="str">
            <v>SCV2</v>
          </cell>
          <cell r="C37" t="str">
            <v>SCV</v>
          </cell>
          <cell r="D37" t="str">
            <v>Volume</v>
          </cell>
          <cell r="E37">
            <v>0.1</v>
          </cell>
          <cell r="F37">
            <v>4.7300000000000004</v>
          </cell>
          <cell r="G37">
            <v>4.62</v>
          </cell>
        </row>
        <row r="38">
          <cell r="B38" t="str">
            <v>SCV3</v>
          </cell>
          <cell r="C38" t="str">
            <v>SCV</v>
          </cell>
          <cell r="D38" t="str">
            <v>Volume</v>
          </cell>
          <cell r="E38">
            <v>0.1</v>
          </cell>
          <cell r="F38">
            <v>3.37</v>
          </cell>
          <cell r="G38">
            <v>3.17</v>
          </cell>
        </row>
        <row r="39">
          <cell r="B39" t="str">
            <v>SCV4</v>
          </cell>
          <cell r="C39" t="str">
            <v>SCV</v>
          </cell>
          <cell r="D39" t="str">
            <v>Volume</v>
          </cell>
          <cell r="E39">
            <v>1.2</v>
          </cell>
          <cell r="F39">
            <v>2.5</v>
          </cell>
          <cell r="G39">
            <v>2.31</v>
          </cell>
        </row>
        <row r="40">
          <cell r="B40" t="str">
            <v>SCV5</v>
          </cell>
          <cell r="C40" t="str">
            <v>SCV</v>
          </cell>
          <cell r="D40" t="str">
            <v>Volume</v>
          </cell>
          <cell r="E40">
            <v>0</v>
          </cell>
          <cell r="F40">
            <v>0.87</v>
          </cell>
          <cell r="G40">
            <v>0.81200000000000006</v>
          </cell>
        </row>
        <row r="41">
          <cell r="B41" t="str">
            <v>SNV1</v>
          </cell>
          <cell r="C41" t="str">
            <v>SNV</v>
          </cell>
          <cell r="D41" t="str">
            <v>Volume</v>
          </cell>
          <cell r="E41" t="str">
            <v>Fixed</v>
          </cell>
          <cell r="F41">
            <v>28.835000000000001</v>
          </cell>
          <cell r="G41">
            <v>28.835000000000001</v>
          </cell>
        </row>
        <row r="42">
          <cell r="B42" t="str">
            <v>SNV2</v>
          </cell>
          <cell r="C42" t="str">
            <v>SNV</v>
          </cell>
          <cell r="D42" t="str">
            <v>Volume</v>
          </cell>
          <cell r="E42">
            <v>0.1</v>
          </cell>
          <cell r="F42">
            <v>4.0999999999999996</v>
          </cell>
          <cell r="G42">
            <v>3.73</v>
          </cell>
        </row>
        <row r="43">
          <cell r="B43" t="str">
            <v>SNV3</v>
          </cell>
          <cell r="C43" t="str">
            <v>SNV</v>
          </cell>
          <cell r="D43" t="str">
            <v>Volume</v>
          </cell>
          <cell r="E43">
            <v>0.1</v>
          </cell>
          <cell r="F43">
            <v>3.605</v>
          </cell>
          <cell r="G43">
            <v>3.4</v>
          </cell>
        </row>
        <row r="44">
          <cell r="B44" t="str">
            <v>SNV4</v>
          </cell>
          <cell r="C44" t="str">
            <v>SNV</v>
          </cell>
          <cell r="D44" t="str">
            <v>Volume</v>
          </cell>
          <cell r="E44">
            <v>1.2</v>
          </cell>
          <cell r="F44">
            <v>2</v>
          </cell>
          <cell r="G44">
            <v>1.7130000000000001</v>
          </cell>
        </row>
        <row r="45">
          <cell r="B45" t="str">
            <v>SNV5</v>
          </cell>
          <cell r="C45" t="str">
            <v>SNV</v>
          </cell>
          <cell r="D45" t="str">
            <v>Volume</v>
          </cell>
          <cell r="E45">
            <v>0</v>
          </cell>
          <cell r="F45">
            <v>0.875</v>
          </cell>
          <cell r="G45">
            <v>0.81200000000000006</v>
          </cell>
        </row>
        <row r="46">
          <cell r="B46" t="str">
            <v>TDA1</v>
          </cell>
          <cell r="C46" t="str">
            <v>TDA</v>
          </cell>
          <cell r="D46" t="str">
            <v>MHQ</v>
          </cell>
          <cell r="E46" t="str">
            <v>Fixed</v>
          </cell>
          <cell r="F46">
            <v>0</v>
          </cell>
        </row>
        <row r="47">
          <cell r="B47" t="str">
            <v>TDA2</v>
          </cell>
          <cell r="C47" t="str">
            <v>TDA</v>
          </cell>
          <cell r="D47" t="str">
            <v>MHQ</v>
          </cell>
          <cell r="E47">
            <v>10</v>
          </cell>
          <cell r="F47">
            <v>856</v>
          </cell>
        </row>
        <row r="48">
          <cell r="B48" t="str">
            <v>TDA3</v>
          </cell>
          <cell r="C48" t="str">
            <v>TDA</v>
          </cell>
          <cell r="D48" t="str">
            <v>MHQ</v>
          </cell>
          <cell r="E48">
            <v>40</v>
          </cell>
          <cell r="F48">
            <v>546</v>
          </cell>
        </row>
        <row r="49">
          <cell r="B49" t="str">
            <v>TDA4</v>
          </cell>
          <cell r="C49" t="str">
            <v>TDA</v>
          </cell>
          <cell r="D49" t="str">
            <v>MHQ</v>
          </cell>
          <cell r="E49">
            <v>0</v>
          </cell>
          <cell r="F49">
            <v>130</v>
          </cell>
        </row>
        <row r="50">
          <cell r="B50" t="str">
            <v>TDA5</v>
          </cell>
          <cell r="C50" t="str">
            <v>TDA</v>
          </cell>
          <cell r="D50" t="str">
            <v>MHQ</v>
          </cell>
          <cell r="E50">
            <v>0</v>
          </cell>
          <cell r="F50">
            <v>130</v>
          </cell>
        </row>
        <row r="51">
          <cell r="B51" t="str">
            <v>TDMV1</v>
          </cell>
          <cell r="C51" t="str">
            <v>TDMV</v>
          </cell>
          <cell r="D51" t="str">
            <v>MHQ</v>
          </cell>
          <cell r="E51" t="str">
            <v>Fixed</v>
          </cell>
          <cell r="F51">
            <v>0</v>
          </cell>
        </row>
        <row r="52">
          <cell r="B52" t="str">
            <v>TDMV2</v>
          </cell>
          <cell r="C52" t="str">
            <v>TDMV</v>
          </cell>
          <cell r="D52" t="str">
            <v>MHQ</v>
          </cell>
          <cell r="E52">
            <v>10</v>
          </cell>
          <cell r="F52">
            <v>995</v>
          </cell>
        </row>
        <row r="53">
          <cell r="B53" t="str">
            <v>TDMV3</v>
          </cell>
          <cell r="C53" t="str">
            <v>TDMV</v>
          </cell>
          <cell r="D53" t="str">
            <v>MHQ</v>
          </cell>
          <cell r="E53">
            <v>40</v>
          </cell>
          <cell r="F53">
            <v>640</v>
          </cell>
        </row>
        <row r="54">
          <cell r="B54" t="str">
            <v>TDMV4</v>
          </cell>
          <cell r="C54" t="str">
            <v>TDMV</v>
          </cell>
          <cell r="D54" t="str">
            <v>MHQ</v>
          </cell>
          <cell r="E54">
            <v>0</v>
          </cell>
          <cell r="F54">
            <v>110</v>
          </cell>
        </row>
        <row r="55">
          <cell r="B55" t="str">
            <v>TDMV5</v>
          </cell>
          <cell r="C55" t="str">
            <v>TDMV</v>
          </cell>
          <cell r="D55" t="str">
            <v>MHQ</v>
          </cell>
          <cell r="E55">
            <v>0</v>
          </cell>
          <cell r="F55">
            <v>110</v>
          </cell>
        </row>
        <row r="56">
          <cell r="B56" t="str">
            <v>TDMVN1</v>
          </cell>
          <cell r="C56" t="str">
            <v>TDMVN</v>
          </cell>
          <cell r="D56" t="str">
            <v>MHQ</v>
          </cell>
          <cell r="E56" t="str">
            <v>Fixed</v>
          </cell>
          <cell r="F56">
            <v>0</v>
          </cell>
        </row>
        <row r="57">
          <cell r="B57" t="str">
            <v>TDMVN2</v>
          </cell>
          <cell r="C57" t="str">
            <v>TDMVN</v>
          </cell>
          <cell r="D57" t="str">
            <v>MHQ</v>
          </cell>
          <cell r="E57">
            <v>10</v>
          </cell>
          <cell r="F57">
            <v>1874</v>
          </cell>
        </row>
        <row r="58">
          <cell r="B58" t="str">
            <v>TDMVN3</v>
          </cell>
          <cell r="C58" t="str">
            <v>TDMVN</v>
          </cell>
          <cell r="D58" t="str">
            <v>MHQ</v>
          </cell>
          <cell r="E58">
            <v>40</v>
          </cell>
          <cell r="F58">
            <v>1195</v>
          </cell>
        </row>
        <row r="59">
          <cell r="B59" t="str">
            <v>TDMVN4</v>
          </cell>
          <cell r="C59" t="str">
            <v>TDMVN</v>
          </cell>
          <cell r="D59" t="str">
            <v>MHQ</v>
          </cell>
          <cell r="E59">
            <v>0</v>
          </cell>
          <cell r="F59">
            <v>219</v>
          </cell>
        </row>
        <row r="60">
          <cell r="B60" t="str">
            <v>TDMVN5</v>
          </cell>
          <cell r="C60" t="str">
            <v>TDMVN</v>
          </cell>
          <cell r="D60" t="str">
            <v>MHQ</v>
          </cell>
          <cell r="E60">
            <v>0</v>
          </cell>
          <cell r="F60">
            <v>219</v>
          </cell>
        </row>
        <row r="61">
          <cell r="B61" t="str">
            <v>TDRT1</v>
          </cell>
          <cell r="C61" t="str">
            <v>TDRT</v>
          </cell>
          <cell r="D61" t="str">
            <v>MHQ</v>
          </cell>
          <cell r="E61" t="str">
            <v>Fixed</v>
          </cell>
          <cell r="F61">
            <v>0</v>
          </cell>
        </row>
        <row r="62">
          <cell r="B62" t="str">
            <v>TDRT2</v>
          </cell>
          <cell r="C62" t="str">
            <v>TDRT</v>
          </cell>
          <cell r="D62" t="str">
            <v>MHQ</v>
          </cell>
          <cell r="E62">
            <v>10</v>
          </cell>
          <cell r="F62">
            <v>1408.76</v>
          </cell>
        </row>
        <row r="63">
          <cell r="B63" t="str">
            <v>TDRT3</v>
          </cell>
          <cell r="C63" t="str">
            <v>TDRT</v>
          </cell>
          <cell r="D63" t="str">
            <v>MHQ</v>
          </cell>
          <cell r="E63">
            <v>40</v>
          </cell>
          <cell r="F63">
            <v>895.44</v>
          </cell>
        </row>
        <row r="64">
          <cell r="B64" t="str">
            <v>TDRT4</v>
          </cell>
          <cell r="C64" t="str">
            <v>TDRT</v>
          </cell>
          <cell r="D64" t="str">
            <v>MHQ</v>
          </cell>
          <cell r="E64">
            <v>0</v>
          </cell>
          <cell r="F64">
            <v>164</v>
          </cell>
        </row>
        <row r="65">
          <cell r="B65" t="str">
            <v>TDRT5</v>
          </cell>
          <cell r="C65" t="str">
            <v>TDRT</v>
          </cell>
          <cell r="D65" t="str">
            <v>MHQ</v>
          </cell>
          <cell r="E65">
            <v>0</v>
          </cell>
          <cell r="F65">
            <v>164</v>
          </cell>
        </row>
        <row r="66">
          <cell r="B66" t="str">
            <v>TDNC1</v>
          </cell>
          <cell r="C66" t="str">
            <v>TDNC</v>
          </cell>
          <cell r="D66" t="str">
            <v>MHQ</v>
          </cell>
          <cell r="E66" t="str">
            <v>Fixed</v>
          </cell>
          <cell r="F66">
            <v>0</v>
          </cell>
        </row>
        <row r="67">
          <cell r="B67" t="str">
            <v>TDNC2</v>
          </cell>
          <cell r="C67" t="str">
            <v>TDNC</v>
          </cell>
          <cell r="D67" t="str">
            <v>MHQ</v>
          </cell>
          <cell r="E67">
            <v>10</v>
          </cell>
          <cell r="F67">
            <v>859</v>
          </cell>
        </row>
        <row r="68">
          <cell r="B68" t="str">
            <v>TDNC3</v>
          </cell>
          <cell r="C68" t="str">
            <v>TDNC</v>
          </cell>
          <cell r="D68" t="str">
            <v>MHQ</v>
          </cell>
          <cell r="E68">
            <v>40</v>
          </cell>
          <cell r="F68">
            <v>546</v>
          </cell>
        </row>
        <row r="69">
          <cell r="B69" t="str">
            <v>TDNC4</v>
          </cell>
          <cell r="C69" t="str">
            <v>TDNC</v>
          </cell>
          <cell r="D69" t="str">
            <v>MHQ</v>
          </cell>
          <cell r="E69">
            <v>0</v>
          </cell>
          <cell r="F69">
            <v>100</v>
          </cell>
        </row>
        <row r="70">
          <cell r="B70" t="str">
            <v>TDNC5</v>
          </cell>
          <cell r="C70" t="str">
            <v>TDNC</v>
          </cell>
          <cell r="D70" t="str">
            <v>MHQ</v>
          </cell>
          <cell r="E70">
            <v>0</v>
          </cell>
          <cell r="F70">
            <v>100</v>
          </cell>
        </row>
        <row r="82">
          <cell r="B82" t="str">
            <v>Zone</v>
          </cell>
          <cell r="C82" t="str">
            <v>RangeID</v>
          </cell>
          <cell r="D82" t="str">
            <v>Range</v>
          </cell>
          <cell r="E82" t="str">
            <v>Period</v>
          </cell>
          <cell r="F82" t="str">
            <v>B1GJ</v>
          </cell>
          <cell r="G82" t="str">
            <v>B2GJ</v>
          </cell>
          <cell r="H82" t="str">
            <v>B3GJ</v>
          </cell>
          <cell r="I82" t="str">
            <v>B4GJ</v>
          </cell>
        </row>
        <row r="83">
          <cell r="A83"/>
          <cell r="B83" t="str">
            <v>Albury</v>
          </cell>
          <cell r="C83">
            <v>10</v>
          </cell>
          <cell r="D83" t="str">
            <v>0-10</v>
          </cell>
          <cell r="E83" t="str">
            <v>Off Peak</v>
          </cell>
          <cell r="F83">
            <v>1.8131342390199998</v>
          </cell>
          <cell r="G83">
            <v>0</v>
          </cell>
          <cell r="H83">
            <v>0</v>
          </cell>
          <cell r="I83">
            <v>0</v>
          </cell>
          <cell r="J83" t="str">
            <v>Peak</v>
          </cell>
          <cell r="K83">
            <v>4.5718728226600023</v>
          </cell>
          <cell r="L83">
            <v>0</v>
          </cell>
          <cell r="M83">
            <v>0</v>
          </cell>
          <cell r="N83">
            <v>0</v>
          </cell>
        </row>
        <row r="84">
          <cell r="A84"/>
          <cell r="B84" t="str">
            <v>Albury</v>
          </cell>
          <cell r="C84">
            <v>20</v>
          </cell>
          <cell r="D84" t="str">
            <v>10-20</v>
          </cell>
          <cell r="E84" t="str">
            <v>Off Peak</v>
          </cell>
          <cell r="F84">
            <v>5.0938340971823006</v>
          </cell>
          <cell r="G84">
            <v>0</v>
          </cell>
          <cell r="H84">
            <v>0</v>
          </cell>
          <cell r="I84">
            <v>0</v>
          </cell>
          <cell r="J84" t="str">
            <v>Peak</v>
          </cell>
          <cell r="K84">
            <v>10.561643215361993</v>
          </cell>
          <cell r="L84">
            <v>9.0392651928899725E-2</v>
          </cell>
          <cell r="M84">
            <v>0</v>
          </cell>
          <cell r="N84">
            <v>0</v>
          </cell>
        </row>
        <row r="85">
          <cell r="A85"/>
          <cell r="B85" t="str">
            <v>Albury</v>
          </cell>
          <cell r="C85">
            <v>30</v>
          </cell>
          <cell r="D85" t="str">
            <v>20-30</v>
          </cell>
          <cell r="E85" t="str">
            <v>Off Peak</v>
          </cell>
          <cell r="F85">
            <v>8.610277728159998</v>
          </cell>
          <cell r="G85">
            <v>0.10309628793199997</v>
          </cell>
          <cell r="H85">
            <v>0</v>
          </cell>
          <cell r="I85">
            <v>0</v>
          </cell>
          <cell r="J85" t="str">
            <v>Peak</v>
          </cell>
          <cell r="K85">
            <v>12.065121557987975</v>
          </cell>
          <cell r="L85">
            <v>4.4953412310480019</v>
          </cell>
          <cell r="M85">
            <v>0</v>
          </cell>
          <cell r="N85">
            <v>0</v>
          </cell>
        </row>
        <row r="86">
          <cell r="A86"/>
          <cell r="B86" t="str">
            <v>Albury</v>
          </cell>
          <cell r="C86">
            <v>40</v>
          </cell>
          <cell r="D86" t="str">
            <v>30-40</v>
          </cell>
          <cell r="E86" t="str">
            <v>Off Peak</v>
          </cell>
          <cell r="F86">
            <v>11.80786872598078</v>
          </cell>
          <cell r="G86">
            <v>0.84470651287959997</v>
          </cell>
          <cell r="H86">
            <v>0</v>
          </cell>
          <cell r="I86">
            <v>0</v>
          </cell>
          <cell r="J86" t="str">
            <v>Peak</v>
          </cell>
          <cell r="K86">
            <v>12.2</v>
          </cell>
          <cell r="L86">
            <v>9.6106137916147976</v>
          </cell>
          <cell r="M86">
            <v>0.5392913524784001</v>
          </cell>
          <cell r="N86">
            <v>0</v>
          </cell>
        </row>
        <row r="87">
          <cell r="A87"/>
          <cell r="B87" t="str">
            <v>Albury</v>
          </cell>
          <cell r="C87">
            <v>50</v>
          </cell>
          <cell r="D87" t="str">
            <v>40-50</v>
          </cell>
          <cell r="E87" t="str">
            <v>Off Peak</v>
          </cell>
          <cell r="F87">
            <v>14.232244548439178</v>
          </cell>
          <cell r="G87">
            <v>2.324705049212199</v>
          </cell>
          <cell r="H87">
            <v>0</v>
          </cell>
          <cell r="I87">
            <v>0</v>
          </cell>
          <cell r="J87" t="str">
            <v>Peak</v>
          </cell>
          <cell r="K87">
            <v>12.2</v>
          </cell>
          <cell r="L87">
            <v>11.572113802860184</v>
          </cell>
          <cell r="M87">
            <v>4.5344456310859966</v>
          </cell>
          <cell r="N87">
            <v>0</v>
          </cell>
        </row>
        <row r="88">
          <cell r="A88"/>
          <cell r="B88" t="str">
            <v>Albury</v>
          </cell>
          <cell r="C88">
            <v>60</v>
          </cell>
          <cell r="D88" t="str">
            <v>50-60</v>
          </cell>
          <cell r="E88" t="str">
            <v>Off Peak</v>
          </cell>
          <cell r="F88">
            <v>16.084314909588176</v>
          </cell>
          <cell r="G88">
            <v>3.919583792914302</v>
          </cell>
          <cell r="H88">
            <v>0.36735364491359984</v>
          </cell>
          <cell r="I88">
            <v>0</v>
          </cell>
          <cell r="J88" t="str">
            <v>Peak</v>
          </cell>
          <cell r="K88">
            <v>12.2</v>
          </cell>
          <cell r="L88">
            <v>12.039964497811974</v>
          </cell>
          <cell r="M88">
            <v>10.160548901844299</v>
          </cell>
          <cell r="N88">
            <v>0</v>
          </cell>
        </row>
        <row r="89">
          <cell r="A89"/>
          <cell r="B89" t="str">
            <v>Albury</v>
          </cell>
          <cell r="C89">
            <v>70</v>
          </cell>
          <cell r="D89" t="str">
            <v>60-70</v>
          </cell>
          <cell r="E89" t="str">
            <v>Off Peak</v>
          </cell>
          <cell r="F89">
            <v>17.476023612890771</v>
          </cell>
          <cell r="G89">
            <v>5.4194896488313997</v>
          </cell>
          <cell r="H89">
            <v>1.1283382109014997</v>
          </cell>
          <cell r="I89">
            <v>0</v>
          </cell>
          <cell r="J89" t="str">
            <v>Peak</v>
          </cell>
          <cell r="K89">
            <v>12.2</v>
          </cell>
          <cell r="L89">
            <v>12.197160226259873</v>
          </cell>
          <cell r="M89">
            <v>16.234016370547202</v>
          </cell>
          <cell r="N89">
            <v>0</v>
          </cell>
        </row>
        <row r="90">
          <cell r="A90"/>
          <cell r="B90" t="str">
            <v>Albury</v>
          </cell>
          <cell r="C90">
            <v>80</v>
          </cell>
          <cell r="D90" t="str">
            <v>70-80</v>
          </cell>
          <cell r="E90" t="str">
            <v>Off Peak</v>
          </cell>
          <cell r="F90">
            <v>18.331265434911955</v>
          </cell>
          <cell r="G90">
            <v>6.8113885176879974</v>
          </cell>
          <cell r="H90">
            <v>2.2032188705719991</v>
          </cell>
          <cell r="I90">
            <v>0</v>
          </cell>
          <cell r="J90" t="str">
            <v>Peak</v>
          </cell>
          <cell r="K90">
            <v>12.2</v>
          </cell>
          <cell r="L90">
            <v>12.2</v>
          </cell>
          <cell r="M90">
            <v>22.798406930676002</v>
          </cell>
          <cell r="N90">
            <v>0</v>
          </cell>
        </row>
        <row r="91">
          <cell r="A91"/>
          <cell r="B91" t="str">
            <v>Albury</v>
          </cell>
          <cell r="C91">
            <v>90</v>
          </cell>
          <cell r="D91" t="str">
            <v>80-90</v>
          </cell>
          <cell r="E91" t="str">
            <v>Off Peak</v>
          </cell>
          <cell r="F91">
            <v>18.92356036059677</v>
          </cell>
          <cell r="G91">
            <v>7.8054455490788932</v>
          </cell>
          <cell r="H91">
            <v>3.7983111386914019</v>
          </cell>
          <cell r="I91">
            <v>0</v>
          </cell>
          <cell r="J91" t="str">
            <v>Peak</v>
          </cell>
          <cell r="K91">
            <v>12.2</v>
          </cell>
          <cell r="L91">
            <v>12.2</v>
          </cell>
          <cell r="M91">
            <v>29.649589316789307</v>
          </cell>
          <cell r="N91">
            <v>0</v>
          </cell>
        </row>
        <row r="92">
          <cell r="A92"/>
          <cell r="B92" t="str">
            <v>Albury</v>
          </cell>
          <cell r="C92">
            <v>100</v>
          </cell>
          <cell r="D92" t="str">
            <v>90-100</v>
          </cell>
          <cell r="E92" t="str">
            <v>Off Peak</v>
          </cell>
          <cell r="F92">
            <v>19.561581925977865</v>
          </cell>
          <cell r="G92">
            <v>8.6473326926819905</v>
          </cell>
          <cell r="H92">
            <v>5.673078027664201</v>
          </cell>
          <cell r="I92">
            <v>0</v>
          </cell>
          <cell r="J92" t="str">
            <v>Peak</v>
          </cell>
          <cell r="K92">
            <v>12.2</v>
          </cell>
          <cell r="L92">
            <v>12.2</v>
          </cell>
          <cell r="M92">
            <v>36.487437902620265</v>
          </cell>
          <cell r="N92">
            <v>0</v>
          </cell>
        </row>
        <row r="93">
          <cell r="A93"/>
          <cell r="B93" t="str">
            <v>Albury</v>
          </cell>
          <cell r="C93">
            <v>120</v>
          </cell>
          <cell r="D93" t="str">
            <v>100-120</v>
          </cell>
          <cell r="E93" t="str">
            <v>Off Peak</v>
          </cell>
          <cell r="F93">
            <v>20.48252894187598</v>
          </cell>
          <cell r="G93">
            <v>9.6530050020559912</v>
          </cell>
          <cell r="H93">
            <v>8.4737484192799997</v>
          </cell>
          <cell r="I93">
            <v>0</v>
          </cell>
          <cell r="J93" t="str">
            <v>Peak</v>
          </cell>
          <cell r="K93">
            <v>12.2</v>
          </cell>
          <cell r="L93">
            <v>12.2</v>
          </cell>
          <cell r="M93">
            <v>45.674729950996038</v>
          </cell>
          <cell r="N93">
            <v>0</v>
          </cell>
        </row>
        <row r="94">
          <cell r="A94"/>
          <cell r="B94" t="str">
            <v>Albury</v>
          </cell>
          <cell r="C94">
            <v>140</v>
          </cell>
          <cell r="D94" t="str">
            <v>120-140</v>
          </cell>
          <cell r="E94" t="str">
            <v>Off Peak</v>
          </cell>
          <cell r="F94">
            <v>22.27599536398283</v>
          </cell>
          <cell r="G94">
            <v>11.029253572900783</v>
          </cell>
          <cell r="H94">
            <v>12.813201068388803</v>
          </cell>
          <cell r="I94">
            <v>0</v>
          </cell>
          <cell r="J94" t="str">
            <v>Peak</v>
          </cell>
          <cell r="K94">
            <v>12.2</v>
          </cell>
          <cell r="L94">
            <v>12.2</v>
          </cell>
          <cell r="M94">
            <v>57.775798847689209</v>
          </cell>
          <cell r="N94">
            <v>0</v>
          </cell>
        </row>
        <row r="95">
          <cell r="A95"/>
          <cell r="B95" t="str">
            <v>Albury</v>
          </cell>
          <cell r="C95">
            <v>160</v>
          </cell>
          <cell r="D95" t="str">
            <v>140-160</v>
          </cell>
          <cell r="E95" t="str">
            <v>Off Peak</v>
          </cell>
          <cell r="F95">
            <v>23.417285763304058</v>
          </cell>
          <cell r="G95">
            <v>12.259595276548579</v>
          </cell>
          <cell r="H95">
            <v>17.920104326149207</v>
          </cell>
          <cell r="I95">
            <v>0</v>
          </cell>
          <cell r="J95" t="str">
            <v>Peak</v>
          </cell>
          <cell r="K95">
            <v>12.2</v>
          </cell>
          <cell r="L95">
            <v>12.2</v>
          </cell>
          <cell r="M95">
            <v>70.930195675709385</v>
          </cell>
          <cell r="N95">
            <v>0</v>
          </cell>
        </row>
        <row r="96">
          <cell r="A96"/>
          <cell r="B96" t="str">
            <v>Albury</v>
          </cell>
          <cell r="C96">
            <v>180</v>
          </cell>
          <cell r="D96" t="str">
            <v>160-180</v>
          </cell>
          <cell r="E96" t="str">
            <v>Off Peak</v>
          </cell>
          <cell r="F96">
            <v>24.300000000000075</v>
          </cell>
          <cell r="G96">
            <v>14.177237407969967</v>
          </cell>
          <cell r="H96">
            <v>22.871660968859004</v>
          </cell>
          <cell r="I96">
            <v>0</v>
          </cell>
          <cell r="J96" t="str">
            <v>Peak</v>
          </cell>
          <cell r="K96">
            <v>12.2</v>
          </cell>
          <cell r="L96">
            <v>12.2</v>
          </cell>
          <cell r="M96">
            <v>81.775862039606992</v>
          </cell>
          <cell r="N96">
            <v>0</v>
          </cell>
        </row>
        <row r="97">
          <cell r="A97"/>
          <cell r="B97" t="str">
            <v>Albury</v>
          </cell>
          <cell r="C97">
            <v>200</v>
          </cell>
          <cell r="D97" t="str">
            <v>180-200</v>
          </cell>
          <cell r="E97" t="str">
            <v>Off Peak</v>
          </cell>
          <cell r="F97">
            <v>24.300000000000075</v>
          </cell>
          <cell r="G97">
            <v>17.354056648312767</v>
          </cell>
          <cell r="H97">
            <v>29.151007210821895</v>
          </cell>
          <cell r="I97">
            <v>0</v>
          </cell>
          <cell r="J97" t="str">
            <v>Peak</v>
          </cell>
          <cell r="K97">
            <v>12.2</v>
          </cell>
          <cell r="L97">
            <v>12.2</v>
          </cell>
          <cell r="M97">
            <v>94.520302985420116</v>
          </cell>
          <cell r="N97">
            <v>0</v>
          </cell>
        </row>
        <row r="98">
          <cell r="A98"/>
          <cell r="B98" t="str">
            <v>Albury</v>
          </cell>
          <cell r="C98">
            <v>220</v>
          </cell>
          <cell r="D98" t="str">
            <v>200-220</v>
          </cell>
          <cell r="E98" t="str">
            <v>Off Peak</v>
          </cell>
          <cell r="F98">
            <v>24.300000000000075</v>
          </cell>
          <cell r="G98">
            <v>23.395469755319059</v>
          </cell>
          <cell r="H98">
            <v>36.9625899164256</v>
          </cell>
          <cell r="I98">
            <v>0</v>
          </cell>
          <cell r="J98" t="str">
            <v>Peak</v>
          </cell>
          <cell r="K98">
            <v>12.2</v>
          </cell>
          <cell r="L98">
            <v>12.2</v>
          </cell>
          <cell r="M98">
            <v>101.00663803312182</v>
          </cell>
          <cell r="N98">
            <v>0</v>
          </cell>
        </row>
        <row r="99">
          <cell r="A99"/>
          <cell r="B99" t="str">
            <v>Albury</v>
          </cell>
          <cell r="C99">
            <v>240</v>
          </cell>
          <cell r="D99" t="str">
            <v>220-240</v>
          </cell>
          <cell r="E99" t="str">
            <v>Off Peak</v>
          </cell>
          <cell r="F99">
            <v>24.300000000000075</v>
          </cell>
          <cell r="G99">
            <v>24.300000000000075</v>
          </cell>
          <cell r="H99">
            <v>50.617387627126796</v>
          </cell>
          <cell r="I99">
            <v>0</v>
          </cell>
          <cell r="J99" t="str">
            <v>Peak</v>
          </cell>
          <cell r="K99">
            <v>12.2</v>
          </cell>
          <cell r="L99">
            <v>12.2</v>
          </cell>
          <cell r="M99">
            <v>106.58503841108443</v>
          </cell>
          <cell r="N99">
            <v>0</v>
          </cell>
        </row>
        <row r="100">
          <cell r="A100"/>
          <cell r="B100" t="str">
            <v>Albury</v>
          </cell>
          <cell r="C100">
            <v>260</v>
          </cell>
          <cell r="D100" t="str">
            <v>240-260</v>
          </cell>
          <cell r="E100" t="str">
            <v>Off Peak</v>
          </cell>
          <cell r="F100">
            <v>24.300000000000075</v>
          </cell>
          <cell r="G100">
            <v>24.300000000000075</v>
          </cell>
          <cell r="H100">
            <v>91.301425289884918</v>
          </cell>
          <cell r="I100">
            <v>0</v>
          </cell>
          <cell r="J100" t="str">
            <v>Peak</v>
          </cell>
          <cell r="K100">
            <v>12.2</v>
          </cell>
          <cell r="L100">
            <v>12.2</v>
          </cell>
          <cell r="M100">
            <v>87.376015600455005</v>
          </cell>
          <cell r="N100">
            <v>0</v>
          </cell>
        </row>
        <row r="101">
          <cell r="A101"/>
          <cell r="B101" t="str">
            <v>Albury</v>
          </cell>
          <cell r="C101">
            <v>280</v>
          </cell>
          <cell r="D101" t="str">
            <v>260-280</v>
          </cell>
          <cell r="E101" t="str">
            <v>Off Peak</v>
          </cell>
          <cell r="F101">
            <v>24.300000000000075</v>
          </cell>
          <cell r="G101">
            <v>24.300000000000075</v>
          </cell>
          <cell r="H101">
            <v>75.96730478617134</v>
          </cell>
          <cell r="I101">
            <v>0</v>
          </cell>
          <cell r="J101" t="str">
            <v>Peak</v>
          </cell>
          <cell r="K101">
            <v>12.2</v>
          </cell>
          <cell r="L101">
            <v>12.2</v>
          </cell>
          <cell r="M101">
            <v>119.83249636317788</v>
          </cell>
          <cell r="N101">
            <v>0</v>
          </cell>
        </row>
        <row r="102">
          <cell r="A102"/>
          <cell r="B102" t="str">
            <v>Albury</v>
          </cell>
          <cell r="C102">
            <v>300</v>
          </cell>
          <cell r="D102" t="str">
            <v>280-300</v>
          </cell>
          <cell r="E102" t="str">
            <v>Off Peak</v>
          </cell>
          <cell r="F102">
            <v>24.300000000000075</v>
          </cell>
          <cell r="G102">
            <v>24.300000000000075</v>
          </cell>
          <cell r="H102">
            <v>91.462155117649658</v>
          </cell>
          <cell r="I102">
            <v>0</v>
          </cell>
          <cell r="J102" t="str">
            <v>Peak</v>
          </cell>
          <cell r="K102">
            <v>12.2</v>
          </cell>
          <cell r="L102">
            <v>12.2</v>
          </cell>
          <cell r="M102">
            <v>127.32472635696372</v>
          </cell>
          <cell r="N102">
            <v>0.14928065520140343</v>
          </cell>
        </row>
        <row r="103">
          <cell r="A103"/>
          <cell r="B103" t="str">
            <v>Albury</v>
          </cell>
          <cell r="C103">
            <v>350</v>
          </cell>
          <cell r="D103" t="str">
            <v>300-350</v>
          </cell>
          <cell r="E103" t="str">
            <v>Off Peak</v>
          </cell>
          <cell r="F103">
            <v>24.300000000000075</v>
          </cell>
          <cell r="G103">
            <v>24.300000000000075</v>
          </cell>
          <cell r="H103">
            <v>108.27139304011891</v>
          </cell>
          <cell r="I103">
            <v>0</v>
          </cell>
          <cell r="J103" t="str">
            <v>Peak</v>
          </cell>
          <cell r="K103">
            <v>12.2</v>
          </cell>
          <cell r="L103">
            <v>12.2</v>
          </cell>
          <cell r="M103">
            <v>136.03517470544458</v>
          </cell>
          <cell r="N103">
            <v>6.286042941304304</v>
          </cell>
        </row>
        <row r="104">
          <cell r="A104"/>
          <cell r="B104" t="str">
            <v>Albury</v>
          </cell>
          <cell r="C104">
            <v>400</v>
          </cell>
          <cell r="D104" t="str">
            <v>350-400</v>
          </cell>
          <cell r="E104" t="str">
            <v>Off Peak</v>
          </cell>
          <cell r="F104">
            <v>24.300000000000075</v>
          </cell>
          <cell r="G104">
            <v>24.300000000000075</v>
          </cell>
          <cell r="H104">
            <v>124.84080817323955</v>
          </cell>
          <cell r="I104">
            <v>6.8914878281000291E-2</v>
          </cell>
          <cell r="J104" t="str">
            <v>Peak</v>
          </cell>
          <cell r="K104">
            <v>12.2</v>
          </cell>
          <cell r="L104">
            <v>12.2</v>
          </cell>
          <cell r="M104">
            <v>143.76057643514602</v>
          </cell>
          <cell r="N104">
            <v>29.514370400584024</v>
          </cell>
        </row>
        <row r="105">
          <cell r="A105"/>
          <cell r="B105" t="str">
            <v>Albury</v>
          </cell>
          <cell r="C105">
            <v>500</v>
          </cell>
          <cell r="D105" t="str">
            <v>400-500</v>
          </cell>
          <cell r="E105" t="str">
            <v>Off Peak</v>
          </cell>
          <cell r="F105">
            <v>24.300000000000075</v>
          </cell>
          <cell r="G105">
            <v>24.300000000000075</v>
          </cell>
          <cell r="H105">
            <v>168.88355109785508</v>
          </cell>
          <cell r="I105">
            <v>3.1076992178175029</v>
          </cell>
          <cell r="J105" t="str">
            <v>Peak</v>
          </cell>
          <cell r="K105">
            <v>12.2</v>
          </cell>
          <cell r="L105">
            <v>12.2</v>
          </cell>
          <cell r="M105">
            <v>146.13129208606259</v>
          </cell>
          <cell r="N105">
            <v>58.03366537975505</v>
          </cell>
        </row>
        <row r="106">
          <cell r="A106"/>
          <cell r="B106" t="str">
            <v>Albury</v>
          </cell>
          <cell r="C106">
            <v>600</v>
          </cell>
          <cell r="D106" t="str">
            <v>500-600</v>
          </cell>
          <cell r="E106" t="str">
            <v>Off Peak</v>
          </cell>
          <cell r="F106">
            <v>24.300000000000075</v>
          </cell>
          <cell r="G106">
            <v>24.300000000000075</v>
          </cell>
          <cell r="H106">
            <v>232.41689494630381</v>
          </cell>
          <cell r="I106">
            <v>11.882762986464002</v>
          </cell>
          <cell r="J106" t="str">
            <v>Peak</v>
          </cell>
          <cell r="K106">
            <v>12.2</v>
          </cell>
          <cell r="L106">
            <v>12.2</v>
          </cell>
          <cell r="M106">
            <v>146.4</v>
          </cell>
          <cell r="N106">
            <v>87.227329209343992</v>
          </cell>
        </row>
        <row r="107">
          <cell r="A107"/>
          <cell r="B107" t="str">
            <v>Albury</v>
          </cell>
          <cell r="C107">
            <v>700</v>
          </cell>
          <cell r="D107" t="str">
            <v>600-700</v>
          </cell>
          <cell r="E107" t="str">
            <v>Off Peak</v>
          </cell>
          <cell r="F107">
            <v>24.300000000000075</v>
          </cell>
          <cell r="G107">
            <v>24.300000000000075</v>
          </cell>
          <cell r="H107">
            <v>223.47628326866803</v>
          </cell>
          <cell r="I107">
            <v>30.529797113433951</v>
          </cell>
          <cell r="J107" t="str">
            <v>Peak</v>
          </cell>
          <cell r="K107">
            <v>12.2</v>
          </cell>
          <cell r="L107">
            <v>12.2</v>
          </cell>
          <cell r="M107">
            <v>146.4</v>
          </cell>
          <cell r="N107">
            <v>165.81384990630559</v>
          </cell>
        </row>
        <row r="108">
          <cell r="A108"/>
          <cell r="B108" t="str">
            <v>Albury</v>
          </cell>
          <cell r="C108">
            <v>800</v>
          </cell>
          <cell r="D108" t="str">
            <v>700-800</v>
          </cell>
          <cell r="E108" t="str">
            <v>Off Peak</v>
          </cell>
          <cell r="F108">
            <v>24.300000000000075</v>
          </cell>
          <cell r="G108">
            <v>24.300000000000075</v>
          </cell>
          <cell r="H108">
            <v>228.81078914252862</v>
          </cell>
          <cell r="I108">
            <v>56.578619918141207</v>
          </cell>
          <cell r="J108" t="str">
            <v>Peak</v>
          </cell>
          <cell r="K108">
            <v>12.2</v>
          </cell>
          <cell r="L108">
            <v>12.2</v>
          </cell>
          <cell r="M108">
            <v>146.4</v>
          </cell>
          <cell r="N108">
            <v>249.94570459307792</v>
          </cell>
        </row>
        <row r="109">
          <cell r="A109"/>
          <cell r="B109" t="str">
            <v>Albury</v>
          </cell>
          <cell r="C109">
            <v>900</v>
          </cell>
          <cell r="D109" t="str">
            <v>800-900</v>
          </cell>
          <cell r="E109" t="str">
            <v>Off Peak</v>
          </cell>
          <cell r="F109">
            <v>24.300000000000075</v>
          </cell>
          <cell r="G109">
            <v>24.300000000000075</v>
          </cell>
          <cell r="H109">
            <v>288.05133193155626</v>
          </cell>
          <cell r="I109">
            <v>91.168878435953857</v>
          </cell>
          <cell r="J109" t="str">
            <v>Peak</v>
          </cell>
          <cell r="K109">
            <v>12.2</v>
          </cell>
          <cell r="L109">
            <v>12.2</v>
          </cell>
          <cell r="M109">
            <v>146.4</v>
          </cell>
          <cell r="N109">
            <v>254.7823729616826</v>
          </cell>
        </row>
        <row r="110">
          <cell r="A110"/>
          <cell r="B110" t="str">
            <v>Albury</v>
          </cell>
          <cell r="C110">
            <v>1000</v>
          </cell>
          <cell r="D110" t="str">
            <v>900-1000</v>
          </cell>
          <cell r="E110" t="str">
            <v>Off Peak</v>
          </cell>
          <cell r="F110">
            <v>24.300000000000075</v>
          </cell>
          <cell r="G110">
            <v>23.679248778520567</v>
          </cell>
          <cell r="H110">
            <v>143.3151800220017</v>
          </cell>
          <cell r="I110">
            <v>105.22831749430543</v>
          </cell>
          <cell r="J110" t="str">
            <v>Peak</v>
          </cell>
          <cell r="K110">
            <v>12.2</v>
          </cell>
          <cell r="L110">
            <v>12.2</v>
          </cell>
          <cell r="M110">
            <v>146.4</v>
          </cell>
          <cell r="N110">
            <v>498.19496736747584</v>
          </cell>
        </row>
        <row r="111">
          <cell r="A111"/>
          <cell r="B111" t="str">
            <v>Albury</v>
          </cell>
          <cell r="C111">
            <v>2000</v>
          </cell>
          <cell r="D111" t="str">
            <v>1000-2000</v>
          </cell>
          <cell r="E111" t="str">
            <v>Off Peak</v>
          </cell>
          <cell r="F111">
            <v>24.300000000000075</v>
          </cell>
          <cell r="G111">
            <v>24.300000000000075</v>
          </cell>
          <cell r="H111">
            <v>291.59999999999866</v>
          </cell>
          <cell r="I111">
            <v>345.47782818245639</v>
          </cell>
          <cell r="J111" t="str">
            <v>Peak</v>
          </cell>
          <cell r="K111">
            <v>12.2</v>
          </cell>
          <cell r="L111">
            <v>12.2</v>
          </cell>
          <cell r="M111">
            <v>146.4</v>
          </cell>
          <cell r="N111">
            <v>524.12192579254815</v>
          </cell>
        </row>
        <row r="112">
          <cell r="A112"/>
          <cell r="B112" t="str">
            <v>Albury</v>
          </cell>
          <cell r="C112">
            <v>10000</v>
          </cell>
          <cell r="D112" t="str">
            <v>2000-10000</v>
          </cell>
          <cell r="E112" t="str">
            <v>Off Peak</v>
          </cell>
          <cell r="F112">
            <v>24.300000000000075</v>
          </cell>
          <cell r="G112">
            <v>24.300000000000075</v>
          </cell>
          <cell r="H112">
            <v>291.59999999999866</v>
          </cell>
          <cell r="I112">
            <v>702.13016046820383</v>
          </cell>
          <cell r="J112" t="str">
            <v>Peak</v>
          </cell>
          <cell r="K112">
            <v>12.2</v>
          </cell>
          <cell r="L112">
            <v>12.2</v>
          </cell>
          <cell r="M112">
            <v>146.4</v>
          </cell>
          <cell r="N112">
            <v>1063.1012781748987</v>
          </cell>
        </row>
        <row r="113">
          <cell r="A113"/>
          <cell r="B113" t="str">
            <v>Central</v>
          </cell>
          <cell r="C113">
            <v>10</v>
          </cell>
          <cell r="D113" t="str">
            <v>0-10</v>
          </cell>
          <cell r="E113" t="str">
            <v>Off Peak</v>
          </cell>
          <cell r="F113">
            <v>2.3737620651836995</v>
          </cell>
          <cell r="G113">
            <v>0</v>
          </cell>
          <cell r="H113">
            <v>0</v>
          </cell>
          <cell r="I113">
            <v>0</v>
          </cell>
          <cell r="J113" t="str">
            <v>Peak</v>
          </cell>
          <cell r="K113">
            <v>2.4532264612871004</v>
          </cell>
          <cell r="L113">
            <v>0</v>
          </cell>
          <cell r="M113">
            <v>0</v>
          </cell>
          <cell r="N113">
            <v>0</v>
          </cell>
        </row>
        <row r="114">
          <cell r="A114"/>
          <cell r="B114" t="str">
            <v>Central</v>
          </cell>
          <cell r="C114">
            <v>20</v>
          </cell>
          <cell r="D114" t="str">
            <v>10-20</v>
          </cell>
          <cell r="E114" t="str">
            <v>Off Peak</v>
          </cell>
          <cell r="F114">
            <v>7.4088574338810016</v>
          </cell>
          <cell r="G114">
            <v>0</v>
          </cell>
          <cell r="H114">
            <v>0</v>
          </cell>
          <cell r="I114">
            <v>0</v>
          </cell>
          <cell r="J114" t="str">
            <v>Peak</v>
          </cell>
          <cell r="K114">
            <v>8.0765173683230014</v>
          </cell>
          <cell r="L114">
            <v>0</v>
          </cell>
          <cell r="M114">
            <v>0</v>
          </cell>
          <cell r="N114">
            <v>0</v>
          </cell>
        </row>
        <row r="115">
          <cell r="A115"/>
          <cell r="B115" t="str">
            <v>Central</v>
          </cell>
          <cell r="C115">
            <v>30</v>
          </cell>
          <cell r="D115" t="str">
            <v>20-30</v>
          </cell>
          <cell r="E115" t="str">
            <v>Off Peak</v>
          </cell>
          <cell r="F115">
            <v>11.780066921167602</v>
          </cell>
          <cell r="G115">
            <v>0</v>
          </cell>
          <cell r="H115">
            <v>0</v>
          </cell>
          <cell r="I115">
            <v>0</v>
          </cell>
          <cell r="J115" t="str">
            <v>Peak</v>
          </cell>
          <cell r="K115">
            <v>11.918301205390788</v>
          </cell>
          <cell r="L115">
            <v>1.5232532564399985</v>
          </cell>
          <cell r="M115">
            <v>0</v>
          </cell>
          <cell r="N115">
            <v>0</v>
          </cell>
        </row>
        <row r="116">
          <cell r="A116"/>
          <cell r="B116" t="str">
            <v>Central</v>
          </cell>
          <cell r="C116">
            <v>40</v>
          </cell>
          <cell r="D116" t="str">
            <v>30-40</v>
          </cell>
          <cell r="E116" t="str">
            <v>Off Peak</v>
          </cell>
          <cell r="F116">
            <v>15.454117721047892</v>
          </cell>
          <cell r="G116">
            <v>0.55300634293719986</v>
          </cell>
          <cell r="H116">
            <v>0</v>
          </cell>
          <cell r="I116">
            <v>0</v>
          </cell>
          <cell r="J116" t="str">
            <v>Peak</v>
          </cell>
          <cell r="K116">
            <v>12.2</v>
          </cell>
          <cell r="L116">
            <v>6.8688824246832967</v>
          </cell>
          <cell r="M116">
            <v>0</v>
          </cell>
          <cell r="N116">
            <v>0</v>
          </cell>
        </row>
        <row r="117">
          <cell r="A117"/>
          <cell r="B117" t="str">
            <v>Central</v>
          </cell>
          <cell r="C117">
            <v>50</v>
          </cell>
          <cell r="D117" t="str">
            <v>40-50</v>
          </cell>
          <cell r="E117" t="str">
            <v>Off Peak</v>
          </cell>
          <cell r="F117">
            <v>17.953340838263188</v>
          </cell>
          <cell r="G117">
            <v>2.1117293158591997</v>
          </cell>
          <cell r="H117">
            <v>0</v>
          </cell>
          <cell r="I117">
            <v>0</v>
          </cell>
          <cell r="J117" t="str">
            <v>Peak</v>
          </cell>
          <cell r="K117">
            <v>12.2</v>
          </cell>
          <cell r="L117">
            <v>10.994403083184791</v>
          </cell>
          <cell r="M117">
            <v>1.7056184090543995</v>
          </cell>
          <cell r="N117">
            <v>0</v>
          </cell>
        </row>
        <row r="118">
          <cell r="A118"/>
          <cell r="B118" t="str">
            <v>Central</v>
          </cell>
          <cell r="C118">
            <v>60</v>
          </cell>
          <cell r="D118" t="str">
            <v>50-60</v>
          </cell>
          <cell r="E118" t="str">
            <v>Off Peak</v>
          </cell>
          <cell r="F118">
            <v>19.689085417171576</v>
          </cell>
          <cell r="G118">
            <v>4.1428148666720999</v>
          </cell>
          <cell r="H118">
            <v>0.13791805942619995</v>
          </cell>
          <cell r="I118">
            <v>0</v>
          </cell>
          <cell r="J118" t="str">
            <v>Peak</v>
          </cell>
          <cell r="K118">
            <v>12.2</v>
          </cell>
          <cell r="L118">
            <v>11.971174873956075</v>
          </cell>
          <cell r="M118">
            <v>6.7842881025256006</v>
          </cell>
          <cell r="N118">
            <v>0</v>
          </cell>
        </row>
        <row r="119">
          <cell r="A119"/>
          <cell r="B119" t="str">
            <v>Central</v>
          </cell>
          <cell r="C119">
            <v>70</v>
          </cell>
          <cell r="D119" t="str">
            <v>60-70</v>
          </cell>
          <cell r="E119" t="str">
            <v>Off Peak</v>
          </cell>
          <cell r="F119">
            <v>20.932769338425889</v>
          </cell>
          <cell r="G119">
            <v>5.9916038490227983</v>
          </cell>
          <cell r="H119">
            <v>0.83666537515020001</v>
          </cell>
          <cell r="I119">
            <v>0</v>
          </cell>
          <cell r="J119" t="str">
            <v>Peak</v>
          </cell>
          <cell r="K119">
            <v>12.2</v>
          </cell>
          <cell r="L119">
            <v>12.190862704503575</v>
          </cell>
          <cell r="M119">
            <v>12.7350214990851</v>
          </cell>
          <cell r="N119">
            <v>0</v>
          </cell>
        </row>
        <row r="120">
          <cell r="A120"/>
          <cell r="B120" t="str">
            <v>Central</v>
          </cell>
          <cell r="C120">
            <v>80</v>
          </cell>
          <cell r="D120" t="str">
            <v>70-80</v>
          </cell>
          <cell r="E120" t="str">
            <v>Off Peak</v>
          </cell>
          <cell r="F120">
            <v>21.970084643000394</v>
          </cell>
          <cell r="G120">
            <v>7.6888430771845941</v>
          </cell>
          <cell r="H120">
            <v>1.8681752244756991</v>
          </cell>
          <cell r="I120">
            <v>0</v>
          </cell>
          <cell r="J120" t="str">
            <v>Peak</v>
          </cell>
          <cell r="K120">
            <v>12.2</v>
          </cell>
          <cell r="L120">
            <v>12.2</v>
          </cell>
          <cell r="M120">
            <v>18.882166768278108</v>
          </cell>
          <cell r="N120">
            <v>0</v>
          </cell>
        </row>
        <row r="121">
          <cell r="A121"/>
          <cell r="B121" t="str">
            <v>Central</v>
          </cell>
          <cell r="C121">
            <v>90</v>
          </cell>
          <cell r="D121" t="str">
            <v>80-90</v>
          </cell>
          <cell r="E121" t="str">
            <v>Off Peak</v>
          </cell>
          <cell r="F121">
            <v>22.921638369096023</v>
          </cell>
          <cell r="G121">
            <v>8.9806486815859898</v>
          </cell>
          <cell r="H121">
            <v>3.4523255429559985</v>
          </cell>
          <cell r="I121">
            <v>0</v>
          </cell>
          <cell r="J121" t="str">
            <v>Peak</v>
          </cell>
          <cell r="K121">
            <v>12.2</v>
          </cell>
          <cell r="L121">
            <v>12.2</v>
          </cell>
          <cell r="M121">
            <v>25.035147965553985</v>
          </cell>
          <cell r="N121">
            <v>0</v>
          </cell>
        </row>
        <row r="122">
          <cell r="A122"/>
          <cell r="B122" t="str">
            <v>Central</v>
          </cell>
          <cell r="C122">
            <v>100</v>
          </cell>
          <cell r="D122" t="str">
            <v>90-100</v>
          </cell>
          <cell r="E122" t="str">
            <v>Off Peak</v>
          </cell>
          <cell r="F122">
            <v>23.681462197016064</v>
          </cell>
          <cell r="G122">
            <v>10.156839123012787</v>
          </cell>
          <cell r="H122">
            <v>5.3371963344016002</v>
          </cell>
          <cell r="I122">
            <v>0</v>
          </cell>
          <cell r="J122" t="str">
            <v>Peak</v>
          </cell>
          <cell r="K122">
            <v>12.2</v>
          </cell>
          <cell r="L122">
            <v>12.2</v>
          </cell>
          <cell r="M122">
            <v>31.159216636403194</v>
          </cell>
          <cell r="N122">
            <v>0</v>
          </cell>
        </row>
        <row r="123">
          <cell r="A123"/>
          <cell r="B123" t="str">
            <v>Central</v>
          </cell>
          <cell r="C123">
            <v>120</v>
          </cell>
          <cell r="D123" t="str">
            <v>100-120</v>
          </cell>
          <cell r="E123" t="str">
            <v>Off Peak</v>
          </cell>
          <cell r="F123">
            <v>24.297479907520177</v>
          </cell>
          <cell r="G123">
            <v>12.029366867917483</v>
          </cell>
          <cell r="H123">
            <v>8.2894598343245018</v>
          </cell>
          <cell r="I123">
            <v>0</v>
          </cell>
          <cell r="J123" t="str">
            <v>Peak</v>
          </cell>
          <cell r="K123">
            <v>12.2</v>
          </cell>
          <cell r="L123">
            <v>12.2</v>
          </cell>
          <cell r="M123">
            <v>39.766556361574281</v>
          </cell>
          <cell r="N123">
            <v>0</v>
          </cell>
        </row>
        <row r="124">
          <cell r="A124"/>
          <cell r="B124" t="str">
            <v>Central</v>
          </cell>
          <cell r="C124">
            <v>140</v>
          </cell>
          <cell r="D124" t="str">
            <v>120-140</v>
          </cell>
          <cell r="E124" t="str">
            <v>Off Peak</v>
          </cell>
          <cell r="F124">
            <v>24.300000000000075</v>
          </cell>
          <cell r="G124">
            <v>15.181948493729266</v>
          </cell>
          <cell r="H124">
            <v>13.184785441500603</v>
          </cell>
          <cell r="I124">
            <v>0</v>
          </cell>
          <cell r="J124" t="str">
            <v>Peak</v>
          </cell>
          <cell r="K124">
            <v>12.2</v>
          </cell>
          <cell r="L124">
            <v>12.2</v>
          </cell>
          <cell r="M124">
            <v>51.690511644161681</v>
          </cell>
          <cell r="N124">
            <v>0</v>
          </cell>
        </row>
        <row r="125">
          <cell r="A125"/>
          <cell r="B125" t="str">
            <v>Central</v>
          </cell>
          <cell r="C125">
            <v>160</v>
          </cell>
          <cell r="D125" t="str">
            <v>140-160</v>
          </cell>
          <cell r="E125" t="str">
            <v>Off Peak</v>
          </cell>
          <cell r="F125">
            <v>24.300000000000075</v>
          </cell>
          <cell r="G125">
            <v>18.42356192856947</v>
          </cell>
          <cell r="H125">
            <v>18.697263099689</v>
          </cell>
          <cell r="I125">
            <v>0</v>
          </cell>
          <cell r="J125" t="str">
            <v>Peak</v>
          </cell>
          <cell r="K125">
            <v>12.2</v>
          </cell>
          <cell r="L125">
            <v>12.2</v>
          </cell>
          <cell r="M125">
            <v>63.056511451655453</v>
          </cell>
          <cell r="N125">
            <v>0</v>
          </cell>
        </row>
        <row r="126">
          <cell r="A126"/>
          <cell r="B126" t="str">
            <v>Central</v>
          </cell>
          <cell r="C126">
            <v>180</v>
          </cell>
          <cell r="D126" t="str">
            <v>160-180</v>
          </cell>
          <cell r="E126" t="str">
            <v>Off Peak</v>
          </cell>
          <cell r="F126">
            <v>24.300000000000075</v>
          </cell>
          <cell r="G126">
            <v>21.161731853307206</v>
          </cell>
          <cell r="H126">
            <v>24.517910955907205</v>
          </cell>
          <cell r="I126">
            <v>0</v>
          </cell>
          <cell r="J126" t="str">
            <v>Peak</v>
          </cell>
          <cell r="K126">
            <v>12.2</v>
          </cell>
          <cell r="L126">
            <v>12.2</v>
          </cell>
          <cell r="M126">
            <v>74.333404186275175</v>
          </cell>
          <cell r="N126">
            <v>0</v>
          </cell>
        </row>
        <row r="127">
          <cell r="A127"/>
          <cell r="B127" t="str">
            <v>Central</v>
          </cell>
          <cell r="C127">
            <v>200</v>
          </cell>
          <cell r="D127" t="str">
            <v>180-200</v>
          </cell>
          <cell r="E127" t="str">
            <v>Off Peak</v>
          </cell>
          <cell r="F127">
            <v>24.300000000000075</v>
          </cell>
          <cell r="G127">
            <v>24.05315613971198</v>
          </cell>
          <cell r="H127">
            <v>31.960810205715802</v>
          </cell>
          <cell r="I127">
            <v>0</v>
          </cell>
          <cell r="J127" t="str">
            <v>Peak</v>
          </cell>
          <cell r="K127">
            <v>12.2</v>
          </cell>
          <cell r="L127">
            <v>12.2</v>
          </cell>
          <cell r="M127">
            <v>84.394463267339148</v>
          </cell>
          <cell r="N127">
            <v>0</v>
          </cell>
        </row>
        <row r="128">
          <cell r="A128"/>
          <cell r="B128" t="str">
            <v>Central</v>
          </cell>
          <cell r="C128">
            <v>220</v>
          </cell>
          <cell r="D128" t="str">
            <v>200-220</v>
          </cell>
          <cell r="E128" t="str">
            <v>Off Peak</v>
          </cell>
          <cell r="F128">
            <v>24.300000000000075</v>
          </cell>
          <cell r="G128">
            <v>24.300000000000075</v>
          </cell>
          <cell r="H128">
            <v>43.774311867270676</v>
          </cell>
          <cell r="I128">
            <v>0</v>
          </cell>
          <cell r="J128" t="str">
            <v>Peak</v>
          </cell>
          <cell r="K128">
            <v>12.2</v>
          </cell>
          <cell r="L128">
            <v>12.2</v>
          </cell>
          <cell r="M128">
            <v>92.574570014908048</v>
          </cell>
          <cell r="N128">
            <v>0</v>
          </cell>
        </row>
        <row r="129">
          <cell r="A129"/>
          <cell r="B129" t="str">
            <v>Central</v>
          </cell>
          <cell r="C129">
            <v>240</v>
          </cell>
          <cell r="D129" t="str">
            <v>220-240</v>
          </cell>
          <cell r="E129" t="str">
            <v>Off Peak</v>
          </cell>
          <cell r="F129">
            <v>24.300000000000075</v>
          </cell>
          <cell r="G129">
            <v>24.300000000000075</v>
          </cell>
          <cell r="H129">
            <v>55.315757750254697</v>
          </cell>
          <cell r="I129">
            <v>0</v>
          </cell>
          <cell r="J129" t="str">
            <v>Peak</v>
          </cell>
          <cell r="K129">
            <v>12.2</v>
          </cell>
          <cell r="L129">
            <v>12.2</v>
          </cell>
          <cell r="M129">
            <v>101.05615838638016</v>
          </cell>
          <cell r="N129">
            <v>0</v>
          </cell>
        </row>
        <row r="130">
          <cell r="A130"/>
          <cell r="B130" t="str">
            <v>Central</v>
          </cell>
          <cell r="C130">
            <v>260</v>
          </cell>
          <cell r="D130" t="str">
            <v>240-260</v>
          </cell>
          <cell r="E130" t="str">
            <v>Off Peak</v>
          </cell>
          <cell r="F130">
            <v>24.300000000000075</v>
          </cell>
          <cell r="G130">
            <v>24.300000000000075</v>
          </cell>
          <cell r="H130">
            <v>70.306745276642545</v>
          </cell>
          <cell r="I130">
            <v>0</v>
          </cell>
          <cell r="J130" t="str">
            <v>Peak</v>
          </cell>
          <cell r="K130">
            <v>12.2</v>
          </cell>
          <cell r="L130">
            <v>12.2</v>
          </cell>
          <cell r="M130">
            <v>106.70141500232744</v>
          </cell>
          <cell r="N130">
            <v>0</v>
          </cell>
        </row>
        <row r="131">
          <cell r="A131"/>
          <cell r="B131" t="str">
            <v>Central</v>
          </cell>
          <cell r="C131">
            <v>280</v>
          </cell>
          <cell r="D131" t="str">
            <v>260-280</v>
          </cell>
          <cell r="E131" t="str">
            <v>Off Peak</v>
          </cell>
          <cell r="F131">
            <v>24.300000000000075</v>
          </cell>
          <cell r="G131">
            <v>24.300000000000075</v>
          </cell>
          <cell r="H131">
            <v>80.129926296108792</v>
          </cell>
          <cell r="I131">
            <v>0</v>
          </cell>
          <cell r="J131" t="str">
            <v>Peak</v>
          </cell>
          <cell r="K131">
            <v>12.2</v>
          </cell>
          <cell r="L131">
            <v>12.2</v>
          </cell>
          <cell r="M131">
            <v>116.71486107499035</v>
          </cell>
          <cell r="N131">
            <v>0</v>
          </cell>
        </row>
        <row r="132">
          <cell r="A132"/>
          <cell r="B132" t="str">
            <v>Central</v>
          </cell>
          <cell r="C132">
            <v>300</v>
          </cell>
          <cell r="D132" t="str">
            <v>280-300</v>
          </cell>
          <cell r="E132" t="str">
            <v>Off Peak</v>
          </cell>
          <cell r="F132">
            <v>24.300000000000075</v>
          </cell>
          <cell r="G132">
            <v>24.300000000000075</v>
          </cell>
          <cell r="H132">
            <v>89.787429809419805</v>
          </cell>
          <cell r="I132">
            <v>0</v>
          </cell>
          <cell r="J132" t="str">
            <v>Peak</v>
          </cell>
          <cell r="K132">
            <v>12.2</v>
          </cell>
          <cell r="L132">
            <v>12.2</v>
          </cell>
          <cell r="M132">
            <v>126.83251596598666</v>
          </cell>
          <cell r="N132">
            <v>7.5261796016803828E-2</v>
          </cell>
        </row>
        <row r="133">
          <cell r="A133"/>
          <cell r="B133" t="str">
            <v>Central</v>
          </cell>
          <cell r="C133">
            <v>350</v>
          </cell>
          <cell r="D133" t="str">
            <v>300-350</v>
          </cell>
          <cell r="E133" t="str">
            <v>Off Peak</v>
          </cell>
          <cell r="F133">
            <v>24.300000000000075</v>
          </cell>
          <cell r="G133">
            <v>24.300000000000075</v>
          </cell>
          <cell r="H133">
            <v>112.32849121082045</v>
          </cell>
          <cell r="I133">
            <v>0</v>
          </cell>
          <cell r="J133" t="str">
            <v>Peak</v>
          </cell>
          <cell r="K133">
            <v>12.2</v>
          </cell>
          <cell r="L133">
            <v>12.2</v>
          </cell>
          <cell r="M133">
            <v>134.34781438115911</v>
          </cell>
          <cell r="N133">
            <v>3.6060574055425021</v>
          </cell>
        </row>
        <row r="134">
          <cell r="A134"/>
          <cell r="B134" t="str">
            <v>Central</v>
          </cell>
          <cell r="C134">
            <v>400</v>
          </cell>
          <cell r="D134" t="str">
            <v>350-400</v>
          </cell>
          <cell r="E134" t="str">
            <v>Off Peak</v>
          </cell>
          <cell r="F134">
            <v>24.300000000000075</v>
          </cell>
          <cell r="G134">
            <v>24.300000000000075</v>
          </cell>
          <cell r="H134">
            <v>141.44158891592281</v>
          </cell>
          <cell r="I134">
            <v>0</v>
          </cell>
          <cell r="J134" t="str">
            <v>Peak</v>
          </cell>
          <cell r="K134">
            <v>12.2</v>
          </cell>
          <cell r="L134">
            <v>12.2</v>
          </cell>
          <cell r="M134">
            <v>142.7758186616802</v>
          </cell>
          <cell r="N134">
            <v>17.028176793672412</v>
          </cell>
        </row>
        <row r="135">
          <cell r="A135"/>
          <cell r="B135" t="str">
            <v>Central</v>
          </cell>
          <cell r="C135">
            <v>500</v>
          </cell>
          <cell r="D135" t="str">
            <v>400-500</v>
          </cell>
          <cell r="E135" t="str">
            <v>Off Peak</v>
          </cell>
          <cell r="F135">
            <v>24.300000000000075</v>
          </cell>
          <cell r="G135">
            <v>24.300000000000075</v>
          </cell>
          <cell r="H135">
            <v>175.41324780239796</v>
          </cell>
          <cell r="I135">
            <v>2.4067673032504011</v>
          </cell>
          <cell r="J135" t="str">
            <v>Peak</v>
          </cell>
          <cell r="K135">
            <v>12.2</v>
          </cell>
          <cell r="L135">
            <v>12.2</v>
          </cell>
          <cell r="M135">
            <v>146.02992540479153</v>
          </cell>
          <cell r="N135">
            <v>50.090713243377515</v>
          </cell>
        </row>
        <row r="136">
          <cell r="A136"/>
          <cell r="B136" t="str">
            <v>Central</v>
          </cell>
          <cell r="C136">
            <v>600</v>
          </cell>
          <cell r="D136" t="str">
            <v>500-600</v>
          </cell>
          <cell r="E136" t="str">
            <v>Off Peak</v>
          </cell>
          <cell r="F136">
            <v>24.300000000000075</v>
          </cell>
          <cell r="G136">
            <v>24.300000000000075</v>
          </cell>
          <cell r="H136">
            <v>214.3401629789567</v>
          </cell>
          <cell r="I136">
            <v>12.611101181037604</v>
          </cell>
          <cell r="J136" t="str">
            <v>Peak</v>
          </cell>
          <cell r="K136">
            <v>12.2</v>
          </cell>
          <cell r="L136">
            <v>12.2</v>
          </cell>
          <cell r="M136">
            <v>146.4</v>
          </cell>
          <cell r="N136">
            <v>101.12991704701514</v>
          </cell>
        </row>
        <row r="137">
          <cell r="A137"/>
          <cell r="B137" t="str">
            <v>Central</v>
          </cell>
          <cell r="C137">
            <v>700</v>
          </cell>
          <cell r="D137" t="str">
            <v>600-700</v>
          </cell>
          <cell r="E137" t="str">
            <v>Off Peak</v>
          </cell>
          <cell r="F137">
            <v>24.300000000000075</v>
          </cell>
          <cell r="G137">
            <v>24.300000000000075</v>
          </cell>
          <cell r="H137">
            <v>259.00907744418919</v>
          </cell>
          <cell r="I137">
            <v>32.278863643448233</v>
          </cell>
          <cell r="J137" t="str">
            <v>Peak</v>
          </cell>
          <cell r="K137">
            <v>12.2</v>
          </cell>
          <cell r="L137">
            <v>12.2</v>
          </cell>
          <cell r="M137">
            <v>146.4</v>
          </cell>
          <cell r="N137">
            <v>138.96289883806702</v>
          </cell>
        </row>
        <row r="138">
          <cell r="A138"/>
          <cell r="B138" t="str">
            <v>Central</v>
          </cell>
          <cell r="C138">
            <v>800</v>
          </cell>
          <cell r="D138" t="str">
            <v>700-800</v>
          </cell>
          <cell r="E138" t="str">
            <v>Off Peak</v>
          </cell>
          <cell r="F138">
            <v>24.300000000000075</v>
          </cell>
          <cell r="G138">
            <v>24.300000000000075</v>
          </cell>
          <cell r="H138">
            <v>280.00988846503208</v>
          </cell>
          <cell r="I138">
            <v>59.313163348120568</v>
          </cell>
          <cell r="J138" t="str">
            <v>Peak</v>
          </cell>
          <cell r="K138">
            <v>12.2</v>
          </cell>
          <cell r="L138">
            <v>12.2</v>
          </cell>
          <cell r="M138">
            <v>146.4</v>
          </cell>
          <cell r="N138">
            <v>187.70182747124971</v>
          </cell>
        </row>
        <row r="139">
          <cell r="A139"/>
          <cell r="B139" t="str">
            <v>Central</v>
          </cell>
          <cell r="C139">
            <v>900</v>
          </cell>
          <cell r="D139" t="str">
            <v>800-900</v>
          </cell>
          <cell r="E139" t="str">
            <v>Off Peak</v>
          </cell>
          <cell r="F139">
            <v>24.300000000000075</v>
          </cell>
          <cell r="G139">
            <v>24.300000000000075</v>
          </cell>
          <cell r="H139">
            <v>291.59999999999866</v>
          </cell>
          <cell r="I139">
            <v>97.500796737377414</v>
          </cell>
          <cell r="J139" t="str">
            <v>Peak</v>
          </cell>
          <cell r="K139">
            <v>12.2</v>
          </cell>
          <cell r="L139">
            <v>12.2</v>
          </cell>
          <cell r="M139">
            <v>146.4</v>
          </cell>
          <cell r="N139">
            <v>239.81379533652293</v>
          </cell>
        </row>
        <row r="140">
          <cell r="A140"/>
          <cell r="B140" t="str">
            <v>Central</v>
          </cell>
          <cell r="C140">
            <v>1000</v>
          </cell>
          <cell r="D140" t="str">
            <v>900-1000</v>
          </cell>
          <cell r="E140" t="str">
            <v>Off Peak</v>
          </cell>
          <cell r="F140">
            <v>24.300000000000075</v>
          </cell>
          <cell r="G140">
            <v>24.300000000000075</v>
          </cell>
          <cell r="H140">
            <v>291.59999999999866</v>
          </cell>
          <cell r="I140">
            <v>135.07800277494354</v>
          </cell>
          <cell r="J140" t="str">
            <v>Peak</v>
          </cell>
          <cell r="K140">
            <v>12.2</v>
          </cell>
          <cell r="L140">
            <v>12.2</v>
          </cell>
          <cell r="M140">
            <v>146.4</v>
          </cell>
          <cell r="N140">
            <v>305.12632016384543</v>
          </cell>
        </row>
        <row r="141">
          <cell r="A141"/>
          <cell r="B141" t="str">
            <v>Central</v>
          </cell>
          <cell r="C141">
            <v>2000</v>
          </cell>
          <cell r="D141" t="str">
            <v>1000-2000</v>
          </cell>
          <cell r="E141" t="str">
            <v>Off Peak</v>
          </cell>
          <cell r="F141">
            <v>24.300000000000075</v>
          </cell>
          <cell r="G141">
            <v>24.300000000000075</v>
          </cell>
          <cell r="H141">
            <v>291.59999999999866</v>
          </cell>
          <cell r="I141">
            <v>343.47025988149142</v>
          </cell>
          <cell r="J141" t="str">
            <v>Peak</v>
          </cell>
          <cell r="K141">
            <v>12.2</v>
          </cell>
          <cell r="L141">
            <v>12.2</v>
          </cell>
          <cell r="M141">
            <v>146.4</v>
          </cell>
          <cell r="N141">
            <v>560.75492332127942</v>
          </cell>
        </row>
        <row r="142">
          <cell r="A142"/>
          <cell r="B142" t="str">
            <v>Central</v>
          </cell>
          <cell r="C142">
            <v>10000</v>
          </cell>
          <cell r="D142" t="str">
            <v>2000-10000</v>
          </cell>
          <cell r="E142" t="str">
            <v>Off Peak</v>
          </cell>
          <cell r="F142">
            <v>24.300000000000075</v>
          </cell>
          <cell r="G142">
            <v>24.300000000000075</v>
          </cell>
          <cell r="H142">
            <v>291.59999999999866</v>
          </cell>
          <cell r="I142">
            <v>829.32190483749719</v>
          </cell>
          <cell r="J142" t="str">
            <v>Peak</v>
          </cell>
          <cell r="K142">
            <v>12.2</v>
          </cell>
          <cell r="L142">
            <v>12.2</v>
          </cell>
          <cell r="M142">
            <v>146.4</v>
          </cell>
          <cell r="N142">
            <v>1067.4487644041283</v>
          </cell>
        </row>
        <row r="143">
          <cell r="A143"/>
          <cell r="B143" t="str">
            <v>Murray</v>
          </cell>
          <cell r="C143">
            <v>10</v>
          </cell>
          <cell r="D143" t="str">
            <v>0-10</v>
          </cell>
          <cell r="E143" t="str">
            <v>Off Peak</v>
          </cell>
          <cell r="F143">
            <v>2.4864465117315993</v>
          </cell>
          <cell r="G143">
            <v>0</v>
          </cell>
          <cell r="H143">
            <v>0</v>
          </cell>
          <cell r="I143">
            <v>0</v>
          </cell>
          <cell r="J143" t="str">
            <v>Peak</v>
          </cell>
          <cell r="K143">
            <v>2.174209645442799</v>
          </cell>
          <cell r="L143">
            <v>0</v>
          </cell>
          <cell r="M143">
            <v>0</v>
          </cell>
          <cell r="N143">
            <v>0</v>
          </cell>
        </row>
        <row r="144">
          <cell r="A144"/>
          <cell r="B144" t="str">
            <v>Murray</v>
          </cell>
          <cell r="C144">
            <v>20</v>
          </cell>
          <cell r="D144" t="str">
            <v>10-20</v>
          </cell>
          <cell r="E144" t="str">
            <v>Off Peak</v>
          </cell>
          <cell r="F144">
            <v>5.9645921731481009</v>
          </cell>
          <cell r="G144">
            <v>0</v>
          </cell>
          <cell r="H144">
            <v>0</v>
          </cell>
          <cell r="I144">
            <v>0</v>
          </cell>
          <cell r="J144" t="str">
            <v>Peak</v>
          </cell>
          <cell r="K144">
            <v>9.4244054468122993</v>
          </cell>
          <cell r="L144">
            <v>0</v>
          </cell>
          <cell r="M144">
            <v>0</v>
          </cell>
          <cell r="N144">
            <v>0</v>
          </cell>
        </row>
        <row r="145">
          <cell r="A145"/>
          <cell r="B145" t="str">
            <v>Murray</v>
          </cell>
          <cell r="C145">
            <v>30</v>
          </cell>
          <cell r="D145" t="str">
            <v>20-30</v>
          </cell>
          <cell r="E145" t="str">
            <v>Off Peak</v>
          </cell>
          <cell r="F145">
            <v>8.3857754983405979</v>
          </cell>
          <cell r="G145">
            <v>0.11839653752879999</v>
          </cell>
          <cell r="H145">
            <v>0</v>
          </cell>
          <cell r="I145">
            <v>0</v>
          </cell>
          <cell r="J145" t="str">
            <v>Peak</v>
          </cell>
          <cell r="K145">
            <v>12.071500015931575</v>
          </cell>
          <cell r="L145">
            <v>4.7263205817086051</v>
          </cell>
          <cell r="M145">
            <v>0</v>
          </cell>
          <cell r="N145">
            <v>0</v>
          </cell>
        </row>
        <row r="146">
          <cell r="A146"/>
          <cell r="B146" t="str">
            <v>Murray</v>
          </cell>
          <cell r="C146">
            <v>40</v>
          </cell>
          <cell r="D146" t="str">
            <v>30-40</v>
          </cell>
          <cell r="E146" t="str">
            <v>Off Peak</v>
          </cell>
          <cell r="F146">
            <v>10.222025263897187</v>
          </cell>
          <cell r="G146">
            <v>0.89166278124959975</v>
          </cell>
          <cell r="H146">
            <v>0</v>
          </cell>
          <cell r="I146">
            <v>0</v>
          </cell>
          <cell r="J146" t="str">
            <v>Peak</v>
          </cell>
          <cell r="K146">
            <v>12.2</v>
          </cell>
          <cell r="L146">
            <v>9.9362516927671916</v>
          </cell>
          <cell r="M146">
            <v>1.0781346309771989</v>
          </cell>
          <cell r="N146">
            <v>0</v>
          </cell>
        </row>
        <row r="147">
          <cell r="A147"/>
          <cell r="B147" t="str">
            <v>Murray</v>
          </cell>
          <cell r="C147">
            <v>50</v>
          </cell>
          <cell r="D147" t="str">
            <v>40-50</v>
          </cell>
          <cell r="E147" t="str">
            <v>Off Peak</v>
          </cell>
          <cell r="F147">
            <v>12.154017416556684</v>
          </cell>
          <cell r="G147">
            <v>2.479575581693001</v>
          </cell>
          <cell r="H147">
            <v>2.7923338385599961E-2</v>
          </cell>
          <cell r="I147">
            <v>0</v>
          </cell>
          <cell r="J147" t="str">
            <v>Peak</v>
          </cell>
          <cell r="K147">
            <v>12.2</v>
          </cell>
          <cell r="L147">
            <v>11.703766950536075</v>
          </cell>
          <cell r="M147">
            <v>6.4910172319537986</v>
          </cell>
          <cell r="N147">
            <v>0</v>
          </cell>
        </row>
        <row r="148">
          <cell r="A148"/>
          <cell r="B148" t="str">
            <v>Murray</v>
          </cell>
          <cell r="C148">
            <v>60</v>
          </cell>
          <cell r="D148" t="str">
            <v>50-60</v>
          </cell>
          <cell r="E148" t="str">
            <v>Off Peak</v>
          </cell>
          <cell r="F148">
            <v>12.932381573414384</v>
          </cell>
          <cell r="G148">
            <v>3.8429663093187028</v>
          </cell>
          <cell r="H148">
            <v>0.60040381560560019</v>
          </cell>
          <cell r="I148">
            <v>0</v>
          </cell>
          <cell r="J148" t="str">
            <v>Peak</v>
          </cell>
          <cell r="K148">
            <v>12.2</v>
          </cell>
          <cell r="L148">
            <v>12.083053846759675</v>
          </cell>
          <cell r="M148">
            <v>13.16918059139241</v>
          </cell>
          <cell r="N148">
            <v>0</v>
          </cell>
        </row>
        <row r="149">
          <cell r="A149"/>
          <cell r="B149" t="str">
            <v>Murray</v>
          </cell>
          <cell r="C149">
            <v>70</v>
          </cell>
          <cell r="D149" t="str">
            <v>60-70</v>
          </cell>
          <cell r="E149" t="str">
            <v>Off Peak</v>
          </cell>
          <cell r="F149">
            <v>17.201228653116779</v>
          </cell>
          <cell r="G149">
            <v>5.4287281806143985</v>
          </cell>
          <cell r="H149">
            <v>1.1808265725439997</v>
          </cell>
          <cell r="I149">
            <v>0</v>
          </cell>
          <cell r="J149" t="str">
            <v>Peak</v>
          </cell>
          <cell r="K149">
            <v>12.2</v>
          </cell>
          <cell r="L149">
            <v>12.198387449750372</v>
          </cell>
          <cell r="M149">
            <v>16.737355780931203</v>
          </cell>
          <cell r="N149">
            <v>0</v>
          </cell>
        </row>
        <row r="150">
          <cell r="A150"/>
          <cell r="B150" t="str">
            <v>Murray</v>
          </cell>
          <cell r="C150">
            <v>80</v>
          </cell>
          <cell r="D150" t="str">
            <v>70-80</v>
          </cell>
          <cell r="E150" t="str">
            <v>Off Peak</v>
          </cell>
          <cell r="F150">
            <v>15.012557440112767</v>
          </cell>
          <cell r="G150">
            <v>6.3515408094971981</v>
          </cell>
          <cell r="H150">
            <v>2.5664880287841996</v>
          </cell>
          <cell r="I150">
            <v>0</v>
          </cell>
          <cell r="J150" t="str">
            <v>Peak</v>
          </cell>
          <cell r="K150">
            <v>12.2</v>
          </cell>
          <cell r="L150">
            <v>12.2</v>
          </cell>
          <cell r="M150">
            <v>26.515247639358609</v>
          </cell>
          <cell r="N150">
            <v>0</v>
          </cell>
        </row>
        <row r="151">
          <cell r="A151"/>
          <cell r="B151" t="str">
            <v>Murray</v>
          </cell>
          <cell r="C151">
            <v>90</v>
          </cell>
          <cell r="D151" t="str">
            <v>80-90</v>
          </cell>
          <cell r="E151" t="str">
            <v>Off Peak</v>
          </cell>
          <cell r="F151">
            <v>19.543564454588779</v>
          </cell>
          <cell r="G151">
            <v>8.1377707962847943</v>
          </cell>
          <cell r="H151">
            <v>4.1974188756175987</v>
          </cell>
          <cell r="I151">
            <v>0</v>
          </cell>
          <cell r="J151" t="str">
            <v>Peak</v>
          </cell>
          <cell r="K151">
            <v>12.2</v>
          </cell>
          <cell r="L151">
            <v>12.2</v>
          </cell>
          <cell r="M151">
            <v>30.819795748809589</v>
          </cell>
          <cell r="N151">
            <v>0</v>
          </cell>
        </row>
        <row r="152">
          <cell r="A152"/>
          <cell r="B152" t="str">
            <v>Murray</v>
          </cell>
          <cell r="C152">
            <v>100</v>
          </cell>
          <cell r="D152" t="str">
            <v>90-100</v>
          </cell>
          <cell r="E152" t="str">
            <v>Off Peak</v>
          </cell>
          <cell r="F152">
            <v>21.646198688780196</v>
          </cell>
          <cell r="G152">
            <v>9.3138375088618908</v>
          </cell>
          <cell r="H152">
            <v>5.8305093215675949</v>
          </cell>
          <cell r="I152">
            <v>0</v>
          </cell>
          <cell r="J152" t="str">
            <v>Peak</v>
          </cell>
          <cell r="K152">
            <v>12.2</v>
          </cell>
          <cell r="L152">
            <v>12.2</v>
          </cell>
          <cell r="M152">
            <v>35.149008356645098</v>
          </cell>
          <cell r="N152">
            <v>0</v>
          </cell>
        </row>
        <row r="153">
          <cell r="A153"/>
          <cell r="B153" t="str">
            <v>Murray</v>
          </cell>
          <cell r="C153">
            <v>120</v>
          </cell>
          <cell r="D153" t="str">
            <v>100-120</v>
          </cell>
          <cell r="E153" t="str">
            <v>Off Peak</v>
          </cell>
          <cell r="F153">
            <v>18.859171122570469</v>
          </cell>
          <cell r="G153">
            <v>9.1656270011174854</v>
          </cell>
          <cell r="H153">
            <v>8.2454436824734998</v>
          </cell>
          <cell r="I153">
            <v>0</v>
          </cell>
          <cell r="J153" t="str">
            <v>Peak</v>
          </cell>
          <cell r="K153">
            <v>12.2</v>
          </cell>
          <cell r="L153">
            <v>12.2</v>
          </cell>
          <cell r="M153">
            <v>46.46630086020447</v>
          </cell>
          <cell r="N153">
            <v>0</v>
          </cell>
        </row>
        <row r="154">
          <cell r="A154"/>
          <cell r="B154" t="str">
            <v>Murray</v>
          </cell>
          <cell r="C154">
            <v>140</v>
          </cell>
          <cell r="D154" t="str">
            <v>120-140</v>
          </cell>
          <cell r="E154" t="str">
            <v>Off Peak</v>
          </cell>
          <cell r="F154">
            <v>22.27599536398283</v>
          </cell>
          <cell r="G154">
            <v>11.029253572900783</v>
          </cell>
          <cell r="H154">
            <v>12.813201068388803</v>
          </cell>
          <cell r="I154">
            <v>0</v>
          </cell>
          <cell r="J154" t="str">
            <v>Peak</v>
          </cell>
          <cell r="K154">
            <v>12.2</v>
          </cell>
          <cell r="L154">
            <v>12.2</v>
          </cell>
          <cell r="M154">
            <v>57.775798847689209</v>
          </cell>
          <cell r="N154">
            <v>0</v>
          </cell>
        </row>
        <row r="155">
          <cell r="A155"/>
          <cell r="B155" t="str">
            <v>Murray</v>
          </cell>
          <cell r="C155">
            <v>160</v>
          </cell>
          <cell r="D155" t="str">
            <v>140-160</v>
          </cell>
          <cell r="E155" t="str">
            <v>Off Peak</v>
          </cell>
          <cell r="F155">
            <v>23.417285763304058</v>
          </cell>
          <cell r="G155">
            <v>12.259595276548579</v>
          </cell>
          <cell r="H155">
            <v>17.920104326149207</v>
          </cell>
          <cell r="I155">
            <v>0</v>
          </cell>
          <cell r="J155" t="str">
            <v>Peak</v>
          </cell>
          <cell r="K155">
            <v>12.2</v>
          </cell>
          <cell r="L155">
            <v>12.2</v>
          </cell>
          <cell r="M155">
            <v>70.930195675709385</v>
          </cell>
          <cell r="N155">
            <v>0</v>
          </cell>
        </row>
        <row r="156">
          <cell r="A156"/>
          <cell r="B156" t="str">
            <v>Murray</v>
          </cell>
          <cell r="C156">
            <v>180</v>
          </cell>
          <cell r="D156" t="str">
            <v>160-180</v>
          </cell>
          <cell r="E156" t="str">
            <v>Off Peak</v>
          </cell>
          <cell r="F156">
            <v>24.300000000000075</v>
          </cell>
          <cell r="G156">
            <v>14.177237407969967</v>
          </cell>
          <cell r="H156">
            <v>22.871660968859004</v>
          </cell>
          <cell r="I156">
            <v>0</v>
          </cell>
          <cell r="J156" t="str">
            <v>Peak</v>
          </cell>
          <cell r="K156">
            <v>12.2</v>
          </cell>
          <cell r="L156">
            <v>12.2</v>
          </cell>
          <cell r="M156">
            <v>81.775862039606992</v>
          </cell>
          <cell r="N156">
            <v>0</v>
          </cell>
        </row>
        <row r="157">
          <cell r="A157"/>
          <cell r="B157" t="str">
            <v>Murray</v>
          </cell>
          <cell r="C157">
            <v>200</v>
          </cell>
          <cell r="D157" t="str">
            <v>180-200</v>
          </cell>
          <cell r="E157" t="str">
            <v>Off Peak</v>
          </cell>
          <cell r="F157">
            <v>24.300000000000075</v>
          </cell>
          <cell r="G157">
            <v>17.354056648312767</v>
          </cell>
          <cell r="H157">
            <v>29.151007210821895</v>
          </cell>
          <cell r="I157">
            <v>0</v>
          </cell>
          <cell r="J157" t="str">
            <v>Peak</v>
          </cell>
          <cell r="K157">
            <v>12.2</v>
          </cell>
          <cell r="L157">
            <v>12.2</v>
          </cell>
          <cell r="M157">
            <v>94.520302985420116</v>
          </cell>
          <cell r="N157">
            <v>0</v>
          </cell>
        </row>
        <row r="158">
          <cell r="A158"/>
          <cell r="B158" t="str">
            <v>Murray</v>
          </cell>
          <cell r="C158">
            <v>220</v>
          </cell>
          <cell r="D158" t="str">
            <v>200-220</v>
          </cell>
          <cell r="E158" t="str">
            <v>Off Peak</v>
          </cell>
          <cell r="F158">
            <v>23.497521046389362</v>
          </cell>
          <cell r="G158">
            <v>13.457663951735576</v>
          </cell>
          <cell r="H158">
            <v>32.020677616615387</v>
          </cell>
          <cell r="I158">
            <v>0</v>
          </cell>
          <cell r="J158" t="str">
            <v>Peak</v>
          </cell>
          <cell r="K158">
            <v>12.2</v>
          </cell>
          <cell r="L158">
            <v>12.2</v>
          </cell>
          <cell r="M158">
            <v>110.56563413020491</v>
          </cell>
          <cell r="N158">
            <v>0</v>
          </cell>
        </row>
        <row r="159">
          <cell r="A159"/>
          <cell r="B159" t="str">
            <v>Murray</v>
          </cell>
          <cell r="C159">
            <v>240</v>
          </cell>
          <cell r="D159" t="str">
            <v>220-240</v>
          </cell>
          <cell r="E159" t="str">
            <v>Off Peak</v>
          </cell>
          <cell r="F159">
            <v>24.300000000000075</v>
          </cell>
          <cell r="G159">
            <v>24.300000000000075</v>
          </cell>
          <cell r="H159">
            <v>50.617387627126796</v>
          </cell>
          <cell r="I159">
            <v>0</v>
          </cell>
          <cell r="J159" t="str">
            <v>Peak</v>
          </cell>
          <cell r="K159">
            <v>12.2</v>
          </cell>
          <cell r="L159">
            <v>12.2</v>
          </cell>
          <cell r="M159">
            <v>106.58503841108443</v>
          </cell>
          <cell r="N159">
            <v>0</v>
          </cell>
        </row>
        <row r="160">
          <cell r="A160"/>
          <cell r="B160" t="str">
            <v>Murray</v>
          </cell>
          <cell r="C160">
            <v>260</v>
          </cell>
          <cell r="D160" t="str">
            <v>240-260</v>
          </cell>
          <cell r="E160" t="str">
            <v>Off Peak</v>
          </cell>
          <cell r="F160">
            <v>24.300000000000075</v>
          </cell>
          <cell r="G160">
            <v>24.300000000000075</v>
          </cell>
          <cell r="H160">
            <v>91.301425289884918</v>
          </cell>
          <cell r="I160">
            <v>0</v>
          </cell>
          <cell r="J160" t="str">
            <v>Peak</v>
          </cell>
          <cell r="K160">
            <v>12.2</v>
          </cell>
          <cell r="L160">
            <v>12.2</v>
          </cell>
          <cell r="M160">
            <v>87.376015600455005</v>
          </cell>
          <cell r="N160">
            <v>0</v>
          </cell>
        </row>
        <row r="161">
          <cell r="A161"/>
          <cell r="B161" t="str">
            <v>Murray</v>
          </cell>
          <cell r="C161">
            <v>280</v>
          </cell>
          <cell r="D161" t="str">
            <v>260-280</v>
          </cell>
          <cell r="E161" t="str">
            <v>Off Peak</v>
          </cell>
          <cell r="F161">
            <v>24.300000000000075</v>
          </cell>
          <cell r="G161">
            <v>24.300000000000075</v>
          </cell>
          <cell r="H161">
            <v>75.96730478617134</v>
          </cell>
          <cell r="I161">
            <v>0</v>
          </cell>
          <cell r="J161" t="str">
            <v>Peak</v>
          </cell>
          <cell r="K161">
            <v>12.2</v>
          </cell>
          <cell r="L161">
            <v>12.2</v>
          </cell>
          <cell r="M161">
            <v>119.83249636317788</v>
          </cell>
          <cell r="N161">
            <v>0</v>
          </cell>
        </row>
        <row r="162">
          <cell r="A162"/>
          <cell r="B162" t="str">
            <v>Murray</v>
          </cell>
          <cell r="C162">
            <v>300</v>
          </cell>
          <cell r="D162" t="str">
            <v>280-300</v>
          </cell>
          <cell r="E162" t="str">
            <v>Off Peak</v>
          </cell>
          <cell r="F162">
            <v>24.300000000000075</v>
          </cell>
          <cell r="G162">
            <v>24.300000000000075</v>
          </cell>
          <cell r="H162">
            <v>91.462155117649658</v>
          </cell>
          <cell r="I162">
            <v>0</v>
          </cell>
          <cell r="J162" t="str">
            <v>Peak</v>
          </cell>
          <cell r="K162">
            <v>12.2</v>
          </cell>
          <cell r="L162">
            <v>12.2</v>
          </cell>
          <cell r="M162">
            <v>127.32472635696372</v>
          </cell>
          <cell r="N162">
            <v>0.14928065520140343</v>
          </cell>
        </row>
        <row r="163">
          <cell r="A163"/>
          <cell r="B163" t="str">
            <v>Murray</v>
          </cell>
          <cell r="C163">
            <v>350</v>
          </cell>
          <cell r="D163" t="str">
            <v>300-350</v>
          </cell>
          <cell r="E163" t="str">
            <v>Off Peak</v>
          </cell>
          <cell r="F163">
            <v>24.300000000000075</v>
          </cell>
          <cell r="G163">
            <v>24.300000000000075</v>
          </cell>
          <cell r="H163">
            <v>108.27139304011891</v>
          </cell>
          <cell r="I163">
            <v>0</v>
          </cell>
          <cell r="J163" t="str">
            <v>Peak</v>
          </cell>
          <cell r="K163">
            <v>12.2</v>
          </cell>
          <cell r="L163">
            <v>12.2</v>
          </cell>
          <cell r="M163">
            <v>136.03517470544458</v>
          </cell>
          <cell r="N163">
            <v>6.286042941304304</v>
          </cell>
        </row>
        <row r="164">
          <cell r="A164"/>
          <cell r="B164" t="str">
            <v>Murray</v>
          </cell>
          <cell r="C164">
            <v>400</v>
          </cell>
          <cell r="D164" t="str">
            <v>350-400</v>
          </cell>
          <cell r="E164" t="str">
            <v>Off Peak</v>
          </cell>
          <cell r="F164">
            <v>24.300000000000075</v>
          </cell>
          <cell r="G164">
            <v>24.300000000000075</v>
          </cell>
          <cell r="H164">
            <v>124.84080817323955</v>
          </cell>
          <cell r="I164">
            <v>6.8914878281000291E-2</v>
          </cell>
          <cell r="J164" t="str">
            <v>Peak</v>
          </cell>
          <cell r="K164">
            <v>12.2</v>
          </cell>
          <cell r="L164">
            <v>12.2</v>
          </cell>
          <cell r="M164">
            <v>143.76057643514602</v>
          </cell>
          <cell r="N164">
            <v>29.514370400584024</v>
          </cell>
        </row>
        <row r="165">
          <cell r="A165"/>
          <cell r="B165" t="str">
            <v>Murray</v>
          </cell>
          <cell r="C165">
            <v>500</v>
          </cell>
          <cell r="D165" t="str">
            <v>400-500</v>
          </cell>
          <cell r="E165" t="str">
            <v>Off Peak</v>
          </cell>
          <cell r="F165">
            <v>24.300000000000075</v>
          </cell>
          <cell r="G165">
            <v>24.300000000000075</v>
          </cell>
          <cell r="H165">
            <v>168.88355109785508</v>
          </cell>
          <cell r="I165">
            <v>3.1076992178175029</v>
          </cell>
          <cell r="J165" t="str">
            <v>Peak</v>
          </cell>
          <cell r="K165">
            <v>12.2</v>
          </cell>
          <cell r="L165">
            <v>12.2</v>
          </cell>
          <cell r="M165">
            <v>146.13129208606259</v>
          </cell>
          <cell r="N165">
            <v>58.03366537975505</v>
          </cell>
        </row>
        <row r="166">
          <cell r="A166"/>
          <cell r="B166" t="str">
            <v>Murray</v>
          </cell>
          <cell r="C166">
            <v>600</v>
          </cell>
          <cell r="D166" t="str">
            <v>500-600</v>
          </cell>
          <cell r="E166" t="str">
            <v>Off Peak</v>
          </cell>
          <cell r="F166">
            <v>24.300000000000075</v>
          </cell>
          <cell r="G166">
            <v>24.300000000000075</v>
          </cell>
          <cell r="H166">
            <v>232.41689494630381</v>
          </cell>
          <cell r="I166">
            <v>11.882762986464002</v>
          </cell>
          <cell r="J166" t="str">
            <v>Peak</v>
          </cell>
          <cell r="K166">
            <v>12.2</v>
          </cell>
          <cell r="L166">
            <v>12.2</v>
          </cell>
          <cell r="M166">
            <v>146.4</v>
          </cell>
          <cell r="N166">
            <v>87.227329209343992</v>
          </cell>
        </row>
        <row r="167">
          <cell r="A167"/>
          <cell r="B167" t="str">
            <v>Murray</v>
          </cell>
          <cell r="C167">
            <v>700</v>
          </cell>
          <cell r="D167" t="str">
            <v>600-700</v>
          </cell>
          <cell r="E167" t="str">
            <v>Off Peak</v>
          </cell>
          <cell r="F167">
            <v>24.300000000000075</v>
          </cell>
          <cell r="G167">
            <v>24.300000000000075</v>
          </cell>
          <cell r="H167">
            <v>223.47628326866803</v>
          </cell>
          <cell r="I167">
            <v>30.529797113433951</v>
          </cell>
          <cell r="J167" t="str">
            <v>Peak</v>
          </cell>
          <cell r="K167">
            <v>12.2</v>
          </cell>
          <cell r="L167">
            <v>12.2</v>
          </cell>
          <cell r="M167">
            <v>146.4</v>
          </cell>
          <cell r="N167">
            <v>165.81384990630559</v>
          </cell>
        </row>
        <row r="168">
          <cell r="A168"/>
          <cell r="B168" t="str">
            <v>Murray</v>
          </cell>
          <cell r="C168">
            <v>800</v>
          </cell>
          <cell r="D168" t="str">
            <v>700-800</v>
          </cell>
          <cell r="E168" t="str">
            <v>Off Peak</v>
          </cell>
          <cell r="F168">
            <v>24.300000000000075</v>
          </cell>
          <cell r="G168">
            <v>24.300000000000075</v>
          </cell>
          <cell r="H168">
            <v>228.81078914252862</v>
          </cell>
          <cell r="I168">
            <v>56.578619918141207</v>
          </cell>
          <cell r="J168" t="str">
            <v>Peak</v>
          </cell>
          <cell r="K168">
            <v>12.2</v>
          </cell>
          <cell r="L168">
            <v>12.2</v>
          </cell>
          <cell r="M168">
            <v>146.4</v>
          </cell>
          <cell r="N168">
            <v>249.94570459307792</v>
          </cell>
        </row>
        <row r="169">
          <cell r="A169"/>
          <cell r="B169" t="str">
            <v>Murray</v>
          </cell>
          <cell r="C169">
            <v>900</v>
          </cell>
          <cell r="D169" t="str">
            <v>800-900</v>
          </cell>
          <cell r="E169" t="str">
            <v>Off Peak</v>
          </cell>
          <cell r="F169">
            <v>24.300000000000075</v>
          </cell>
          <cell r="G169">
            <v>24.300000000000075</v>
          </cell>
          <cell r="H169">
            <v>288.05133193155626</v>
          </cell>
          <cell r="I169">
            <v>91.168878435953857</v>
          </cell>
          <cell r="J169" t="str">
            <v>Peak</v>
          </cell>
          <cell r="K169">
            <v>12.2</v>
          </cell>
          <cell r="L169">
            <v>12.2</v>
          </cell>
          <cell r="M169">
            <v>146.4</v>
          </cell>
          <cell r="N169">
            <v>254.7823729616826</v>
          </cell>
        </row>
        <row r="170">
          <cell r="A170"/>
          <cell r="B170" t="str">
            <v>Murray</v>
          </cell>
          <cell r="C170">
            <v>1000</v>
          </cell>
          <cell r="D170" t="str">
            <v>900-1000</v>
          </cell>
          <cell r="E170" t="str">
            <v>Off Peak</v>
          </cell>
          <cell r="F170">
            <v>24.300000000000075</v>
          </cell>
          <cell r="G170">
            <v>23.679248778520567</v>
          </cell>
          <cell r="H170">
            <v>143.3151800220017</v>
          </cell>
          <cell r="I170">
            <v>105.22831749430543</v>
          </cell>
          <cell r="J170" t="str">
            <v>Peak</v>
          </cell>
          <cell r="K170">
            <v>12.2</v>
          </cell>
          <cell r="L170">
            <v>12.2</v>
          </cell>
          <cell r="M170">
            <v>146.4</v>
          </cell>
          <cell r="N170">
            <v>498.19496736747584</v>
          </cell>
        </row>
        <row r="171">
          <cell r="A171"/>
          <cell r="B171" t="str">
            <v>Murray</v>
          </cell>
          <cell r="C171">
            <v>2000</v>
          </cell>
          <cell r="D171" t="str">
            <v>1000-2000</v>
          </cell>
          <cell r="E171" t="str">
            <v>Off Peak</v>
          </cell>
          <cell r="F171">
            <v>24.300000000000075</v>
          </cell>
          <cell r="G171">
            <v>24.300000000000075</v>
          </cell>
          <cell r="H171">
            <v>291.59999999999866</v>
          </cell>
          <cell r="I171">
            <v>343.47025988149142</v>
          </cell>
          <cell r="J171" t="str">
            <v>Peak</v>
          </cell>
          <cell r="K171">
            <v>12.2</v>
          </cell>
          <cell r="L171">
            <v>12.2</v>
          </cell>
          <cell r="M171">
            <v>146.4</v>
          </cell>
          <cell r="N171">
            <v>560.75492332127942</v>
          </cell>
        </row>
        <row r="172">
          <cell r="A172"/>
          <cell r="B172" t="str">
            <v>Murray</v>
          </cell>
          <cell r="C172">
            <v>10000</v>
          </cell>
          <cell r="D172" t="str">
            <v>2000-10000</v>
          </cell>
          <cell r="E172" t="str">
            <v>Off Peak</v>
          </cell>
          <cell r="F172">
            <v>24.300000000000075</v>
          </cell>
          <cell r="G172">
            <v>24.300000000000075</v>
          </cell>
          <cell r="H172">
            <v>291.59999999999866</v>
          </cell>
          <cell r="I172">
            <v>702.13016046820383</v>
          </cell>
          <cell r="J172" t="str">
            <v>Peak</v>
          </cell>
          <cell r="K172">
            <v>12.2</v>
          </cell>
          <cell r="L172">
            <v>12.2</v>
          </cell>
          <cell r="M172">
            <v>146.4</v>
          </cell>
          <cell r="N172">
            <v>1063.1012781748987</v>
          </cell>
        </row>
        <row r="173">
          <cell r="A173"/>
          <cell r="B173" t="str">
            <v>MurrayNSW</v>
          </cell>
          <cell r="C173">
            <v>10</v>
          </cell>
          <cell r="D173" t="str">
            <v>0-10</v>
          </cell>
          <cell r="E173" t="str">
            <v>Off Peak</v>
          </cell>
          <cell r="F173">
            <v>2.4864465117315993</v>
          </cell>
          <cell r="G173">
            <v>0</v>
          </cell>
          <cell r="H173">
            <v>0</v>
          </cell>
          <cell r="I173">
            <v>0</v>
          </cell>
          <cell r="J173" t="str">
            <v>Peak</v>
          </cell>
          <cell r="K173">
            <v>2.174209645442799</v>
          </cell>
          <cell r="L173">
            <v>0</v>
          </cell>
          <cell r="M173">
            <v>0</v>
          </cell>
          <cell r="N173">
            <v>0</v>
          </cell>
        </row>
        <row r="174">
          <cell r="A174"/>
          <cell r="B174" t="str">
            <v>MurrayNSW</v>
          </cell>
          <cell r="C174">
            <v>20</v>
          </cell>
          <cell r="D174" t="str">
            <v>10-20</v>
          </cell>
          <cell r="E174" t="str">
            <v>Off Peak</v>
          </cell>
          <cell r="F174">
            <v>5.9645921731481009</v>
          </cell>
          <cell r="G174">
            <v>0</v>
          </cell>
          <cell r="H174">
            <v>0</v>
          </cell>
          <cell r="I174">
            <v>0</v>
          </cell>
          <cell r="J174" t="str">
            <v>Peak</v>
          </cell>
          <cell r="K174">
            <v>9.4244054468122993</v>
          </cell>
          <cell r="L174">
            <v>0</v>
          </cell>
          <cell r="M174">
            <v>0</v>
          </cell>
          <cell r="N174">
            <v>0</v>
          </cell>
        </row>
        <row r="175">
          <cell r="A175"/>
          <cell r="B175" t="str">
            <v>MurrayNSW</v>
          </cell>
          <cell r="C175">
            <v>30</v>
          </cell>
          <cell r="D175" t="str">
            <v>20-30</v>
          </cell>
          <cell r="E175" t="str">
            <v>Off Peak</v>
          </cell>
          <cell r="F175">
            <v>8.3857754983405979</v>
          </cell>
          <cell r="G175">
            <v>0.11839653752879999</v>
          </cell>
          <cell r="H175">
            <v>0</v>
          </cell>
          <cell r="I175">
            <v>0</v>
          </cell>
          <cell r="J175" t="str">
            <v>Peak</v>
          </cell>
          <cell r="K175">
            <v>12.071500015931575</v>
          </cell>
          <cell r="L175">
            <v>4.7263205817086051</v>
          </cell>
          <cell r="M175">
            <v>0</v>
          </cell>
          <cell r="N175">
            <v>0</v>
          </cell>
        </row>
        <row r="176">
          <cell r="A176"/>
          <cell r="B176" t="str">
            <v>MurrayNSW</v>
          </cell>
          <cell r="C176">
            <v>40</v>
          </cell>
          <cell r="D176" t="str">
            <v>30-40</v>
          </cell>
          <cell r="E176" t="str">
            <v>Off Peak</v>
          </cell>
          <cell r="F176">
            <v>10.222025263897187</v>
          </cell>
          <cell r="G176">
            <v>0.89166278124959975</v>
          </cell>
          <cell r="H176">
            <v>0</v>
          </cell>
          <cell r="I176">
            <v>0</v>
          </cell>
          <cell r="J176" t="str">
            <v>Peak</v>
          </cell>
          <cell r="K176">
            <v>12.2</v>
          </cell>
          <cell r="L176">
            <v>9.9362516927671916</v>
          </cell>
          <cell r="M176">
            <v>1.0781346309771989</v>
          </cell>
          <cell r="N176">
            <v>0</v>
          </cell>
        </row>
        <row r="177">
          <cell r="A177"/>
          <cell r="B177" t="str">
            <v>MurrayNSW</v>
          </cell>
          <cell r="C177">
            <v>50</v>
          </cell>
          <cell r="D177" t="str">
            <v>40-50</v>
          </cell>
          <cell r="E177" t="str">
            <v>Off Peak</v>
          </cell>
          <cell r="F177">
            <v>12.154017416556684</v>
          </cell>
          <cell r="G177">
            <v>2.479575581693001</v>
          </cell>
          <cell r="H177">
            <v>2.7923338385599961E-2</v>
          </cell>
          <cell r="I177">
            <v>0</v>
          </cell>
          <cell r="J177" t="str">
            <v>Peak</v>
          </cell>
          <cell r="K177">
            <v>12.2</v>
          </cell>
          <cell r="L177">
            <v>11.703766950536075</v>
          </cell>
          <cell r="M177">
            <v>6.4910172319537986</v>
          </cell>
          <cell r="N177">
            <v>0</v>
          </cell>
        </row>
        <row r="178">
          <cell r="A178"/>
          <cell r="B178" t="str">
            <v>MurrayNSW</v>
          </cell>
          <cell r="C178">
            <v>60</v>
          </cell>
          <cell r="D178" t="str">
            <v>50-60</v>
          </cell>
          <cell r="E178" t="str">
            <v>Off Peak</v>
          </cell>
          <cell r="F178">
            <v>12.932381573414384</v>
          </cell>
          <cell r="G178">
            <v>3.8429663093187028</v>
          </cell>
          <cell r="H178">
            <v>0.60040381560560019</v>
          </cell>
          <cell r="I178">
            <v>0</v>
          </cell>
          <cell r="J178" t="str">
            <v>Peak</v>
          </cell>
          <cell r="K178">
            <v>12.2</v>
          </cell>
          <cell r="L178">
            <v>12.083053846759675</v>
          </cell>
          <cell r="M178">
            <v>13.16918059139241</v>
          </cell>
          <cell r="N178">
            <v>0</v>
          </cell>
        </row>
        <row r="179">
          <cell r="A179"/>
          <cell r="B179" t="str">
            <v>MurrayNSW</v>
          </cell>
          <cell r="C179">
            <v>70</v>
          </cell>
          <cell r="D179" t="str">
            <v>60-70</v>
          </cell>
          <cell r="E179" t="str">
            <v>Off Peak</v>
          </cell>
          <cell r="F179">
            <v>17.201228653116779</v>
          </cell>
          <cell r="G179">
            <v>5.4287281806143985</v>
          </cell>
          <cell r="H179">
            <v>1.1808265725439997</v>
          </cell>
          <cell r="I179">
            <v>0</v>
          </cell>
          <cell r="J179" t="str">
            <v>Peak</v>
          </cell>
          <cell r="K179">
            <v>12.2</v>
          </cell>
          <cell r="L179">
            <v>12.198387449750372</v>
          </cell>
          <cell r="M179">
            <v>16.737355780931203</v>
          </cell>
          <cell r="N179">
            <v>0</v>
          </cell>
        </row>
        <row r="180">
          <cell r="A180"/>
          <cell r="B180" t="str">
            <v>MurrayNSW</v>
          </cell>
          <cell r="C180">
            <v>80</v>
          </cell>
          <cell r="D180" t="str">
            <v>70-80</v>
          </cell>
          <cell r="E180" t="str">
            <v>Off Peak</v>
          </cell>
          <cell r="F180">
            <v>15.012557440112767</v>
          </cell>
          <cell r="G180">
            <v>6.3515408094971981</v>
          </cell>
          <cell r="H180">
            <v>2.5664880287841996</v>
          </cell>
          <cell r="I180">
            <v>0</v>
          </cell>
          <cell r="J180" t="str">
            <v>Peak</v>
          </cell>
          <cell r="K180">
            <v>12.2</v>
          </cell>
          <cell r="L180">
            <v>12.2</v>
          </cell>
          <cell r="M180">
            <v>26.515247639358609</v>
          </cell>
          <cell r="N180">
            <v>0</v>
          </cell>
        </row>
        <row r="181">
          <cell r="A181"/>
          <cell r="B181" t="str">
            <v>MurrayNSW</v>
          </cell>
          <cell r="C181">
            <v>90</v>
          </cell>
          <cell r="D181" t="str">
            <v>80-90</v>
          </cell>
          <cell r="E181" t="str">
            <v>Off Peak</v>
          </cell>
          <cell r="F181">
            <v>19.543564454588779</v>
          </cell>
          <cell r="G181">
            <v>8.1377707962847943</v>
          </cell>
          <cell r="H181">
            <v>4.1974188756175987</v>
          </cell>
          <cell r="I181">
            <v>0</v>
          </cell>
          <cell r="J181" t="str">
            <v>Peak</v>
          </cell>
          <cell r="K181">
            <v>12.2</v>
          </cell>
          <cell r="L181">
            <v>12.2</v>
          </cell>
          <cell r="M181">
            <v>30.819795748809589</v>
          </cell>
          <cell r="N181">
            <v>0</v>
          </cell>
        </row>
        <row r="182">
          <cell r="A182"/>
          <cell r="B182" t="str">
            <v>MurrayNSW</v>
          </cell>
          <cell r="C182">
            <v>100</v>
          </cell>
          <cell r="D182" t="str">
            <v>90-100</v>
          </cell>
          <cell r="E182" t="str">
            <v>Off Peak</v>
          </cell>
          <cell r="F182">
            <v>21.646198688780196</v>
          </cell>
          <cell r="G182">
            <v>9.3138375088618908</v>
          </cell>
          <cell r="H182">
            <v>5.8305093215675949</v>
          </cell>
          <cell r="I182">
            <v>0</v>
          </cell>
          <cell r="J182" t="str">
            <v>Peak</v>
          </cell>
          <cell r="K182">
            <v>12.2</v>
          </cell>
          <cell r="L182">
            <v>12.2</v>
          </cell>
          <cell r="M182">
            <v>35.149008356645098</v>
          </cell>
          <cell r="N182">
            <v>0</v>
          </cell>
        </row>
        <row r="183">
          <cell r="A183"/>
          <cell r="B183" t="str">
            <v>MurrayNSW</v>
          </cell>
          <cell r="C183">
            <v>120</v>
          </cell>
          <cell r="D183" t="str">
            <v>100-120</v>
          </cell>
          <cell r="E183" t="str">
            <v>Off Peak</v>
          </cell>
          <cell r="F183">
            <v>18.859171122570469</v>
          </cell>
          <cell r="G183">
            <v>9.1656270011174854</v>
          </cell>
          <cell r="H183">
            <v>8.2454436824734998</v>
          </cell>
          <cell r="I183">
            <v>0</v>
          </cell>
          <cell r="J183" t="str">
            <v>Peak</v>
          </cell>
          <cell r="K183">
            <v>12.2</v>
          </cell>
          <cell r="L183">
            <v>12.2</v>
          </cell>
          <cell r="M183">
            <v>46.46630086020447</v>
          </cell>
          <cell r="N183">
            <v>0</v>
          </cell>
        </row>
        <row r="184">
          <cell r="A184"/>
          <cell r="B184" t="str">
            <v>MurrayNSW</v>
          </cell>
          <cell r="C184">
            <v>140</v>
          </cell>
          <cell r="D184" t="str">
            <v>120-140</v>
          </cell>
          <cell r="E184" t="str">
            <v>Off Peak</v>
          </cell>
          <cell r="F184">
            <v>22.27599536398283</v>
          </cell>
          <cell r="G184">
            <v>11.029253572900783</v>
          </cell>
          <cell r="H184">
            <v>12.813201068388803</v>
          </cell>
          <cell r="I184">
            <v>0</v>
          </cell>
          <cell r="J184" t="str">
            <v>Peak</v>
          </cell>
          <cell r="K184">
            <v>12.2</v>
          </cell>
          <cell r="L184">
            <v>12.2</v>
          </cell>
          <cell r="M184">
            <v>57.775798847689209</v>
          </cell>
          <cell r="N184">
            <v>0</v>
          </cell>
        </row>
        <row r="185">
          <cell r="A185"/>
          <cell r="B185" t="str">
            <v>MurrayNSW</v>
          </cell>
          <cell r="C185">
            <v>160</v>
          </cell>
          <cell r="D185" t="str">
            <v>140-160</v>
          </cell>
          <cell r="E185" t="str">
            <v>Off Peak</v>
          </cell>
          <cell r="F185">
            <v>23.417285763304058</v>
          </cell>
          <cell r="G185">
            <v>12.259595276548579</v>
          </cell>
          <cell r="H185">
            <v>17.920104326149207</v>
          </cell>
          <cell r="I185">
            <v>0</v>
          </cell>
          <cell r="J185" t="str">
            <v>Peak</v>
          </cell>
          <cell r="K185">
            <v>12.2</v>
          </cell>
          <cell r="L185">
            <v>12.2</v>
          </cell>
          <cell r="M185">
            <v>70.930195675709385</v>
          </cell>
          <cell r="N185">
            <v>0</v>
          </cell>
        </row>
        <row r="186">
          <cell r="A186"/>
          <cell r="B186" t="str">
            <v>MurrayNSW</v>
          </cell>
          <cell r="C186">
            <v>180</v>
          </cell>
          <cell r="D186" t="str">
            <v>160-180</v>
          </cell>
          <cell r="E186" t="str">
            <v>Off Peak</v>
          </cell>
          <cell r="F186">
            <v>24.300000000000075</v>
          </cell>
          <cell r="G186">
            <v>14.177237407969967</v>
          </cell>
          <cell r="H186">
            <v>22.871660968859004</v>
          </cell>
          <cell r="I186">
            <v>0</v>
          </cell>
          <cell r="J186" t="str">
            <v>Peak</v>
          </cell>
          <cell r="K186">
            <v>12.2</v>
          </cell>
          <cell r="L186">
            <v>12.2</v>
          </cell>
          <cell r="M186">
            <v>81.775862039606992</v>
          </cell>
          <cell r="N186">
            <v>0</v>
          </cell>
        </row>
        <row r="187">
          <cell r="A187"/>
          <cell r="B187" t="str">
            <v>MurrayNSW</v>
          </cell>
          <cell r="C187">
            <v>200</v>
          </cell>
          <cell r="D187" t="str">
            <v>180-200</v>
          </cell>
          <cell r="E187" t="str">
            <v>Off Peak</v>
          </cell>
          <cell r="F187">
            <v>24.300000000000075</v>
          </cell>
          <cell r="G187">
            <v>17.354056648312767</v>
          </cell>
          <cell r="H187">
            <v>29.151007210821895</v>
          </cell>
          <cell r="I187">
            <v>0</v>
          </cell>
          <cell r="J187" t="str">
            <v>Peak</v>
          </cell>
          <cell r="K187">
            <v>12.2</v>
          </cell>
          <cell r="L187">
            <v>12.2</v>
          </cell>
          <cell r="M187">
            <v>94.520302985420116</v>
          </cell>
          <cell r="N187">
            <v>0</v>
          </cell>
        </row>
        <row r="188">
          <cell r="A188"/>
          <cell r="B188" t="str">
            <v>MurrayNSW</v>
          </cell>
          <cell r="C188">
            <v>220</v>
          </cell>
          <cell r="D188" t="str">
            <v>200-220</v>
          </cell>
          <cell r="E188" t="str">
            <v>Off Peak</v>
          </cell>
          <cell r="F188">
            <v>23.497521046389362</v>
          </cell>
          <cell r="G188">
            <v>13.457663951735576</v>
          </cell>
          <cell r="H188">
            <v>32.020677616615387</v>
          </cell>
          <cell r="I188">
            <v>0</v>
          </cell>
          <cell r="J188" t="str">
            <v>Peak</v>
          </cell>
          <cell r="K188">
            <v>12.2</v>
          </cell>
          <cell r="L188">
            <v>12.2</v>
          </cell>
          <cell r="M188">
            <v>110.56563413020491</v>
          </cell>
          <cell r="N188">
            <v>0</v>
          </cell>
        </row>
        <row r="189">
          <cell r="A189"/>
          <cell r="B189" t="str">
            <v>MurrayNSW</v>
          </cell>
          <cell r="C189">
            <v>240</v>
          </cell>
          <cell r="D189" t="str">
            <v>220-240</v>
          </cell>
          <cell r="E189" t="str">
            <v>Off Peak</v>
          </cell>
          <cell r="F189">
            <v>24.300000000000075</v>
          </cell>
          <cell r="G189">
            <v>24.300000000000075</v>
          </cell>
          <cell r="H189">
            <v>50.617387627126796</v>
          </cell>
          <cell r="I189">
            <v>0</v>
          </cell>
          <cell r="J189" t="str">
            <v>Peak</v>
          </cell>
          <cell r="K189">
            <v>12.2</v>
          </cell>
          <cell r="L189">
            <v>12.2</v>
          </cell>
          <cell r="M189">
            <v>106.58503841108443</v>
          </cell>
          <cell r="N189">
            <v>0</v>
          </cell>
        </row>
        <row r="190">
          <cell r="A190"/>
          <cell r="B190" t="str">
            <v>MurrayNSW</v>
          </cell>
          <cell r="C190">
            <v>260</v>
          </cell>
          <cell r="D190" t="str">
            <v>240-260</v>
          </cell>
          <cell r="E190" t="str">
            <v>Off Peak</v>
          </cell>
          <cell r="F190">
            <v>24.300000000000075</v>
          </cell>
          <cell r="G190">
            <v>24.300000000000075</v>
          </cell>
          <cell r="H190">
            <v>91.301425289884918</v>
          </cell>
          <cell r="I190">
            <v>0</v>
          </cell>
          <cell r="J190" t="str">
            <v>Peak</v>
          </cell>
          <cell r="K190">
            <v>12.2</v>
          </cell>
          <cell r="L190">
            <v>12.2</v>
          </cell>
          <cell r="M190">
            <v>87.376015600455005</v>
          </cell>
          <cell r="N190">
            <v>0</v>
          </cell>
        </row>
        <row r="191">
          <cell r="A191"/>
          <cell r="B191" t="str">
            <v>MurrayNSW</v>
          </cell>
          <cell r="C191">
            <v>280</v>
          </cell>
          <cell r="D191" t="str">
            <v>260-280</v>
          </cell>
          <cell r="E191" t="str">
            <v>Off Peak</v>
          </cell>
          <cell r="F191">
            <v>24.300000000000075</v>
          </cell>
          <cell r="G191">
            <v>24.300000000000075</v>
          </cell>
          <cell r="H191">
            <v>75.96730478617134</v>
          </cell>
          <cell r="I191">
            <v>0</v>
          </cell>
          <cell r="J191" t="str">
            <v>Peak</v>
          </cell>
          <cell r="K191">
            <v>12.2</v>
          </cell>
          <cell r="L191">
            <v>12.2</v>
          </cell>
          <cell r="M191">
            <v>119.83249636317788</v>
          </cell>
          <cell r="N191">
            <v>0</v>
          </cell>
        </row>
        <row r="192">
          <cell r="A192"/>
          <cell r="B192" t="str">
            <v>MurrayNSW</v>
          </cell>
          <cell r="C192">
            <v>300</v>
          </cell>
          <cell r="D192" t="str">
            <v>280-300</v>
          </cell>
          <cell r="E192" t="str">
            <v>Off Peak</v>
          </cell>
          <cell r="F192">
            <v>24.300000000000075</v>
          </cell>
          <cell r="G192">
            <v>24.300000000000075</v>
          </cell>
          <cell r="H192">
            <v>91.462155117649658</v>
          </cell>
          <cell r="I192">
            <v>0</v>
          </cell>
          <cell r="J192" t="str">
            <v>Peak</v>
          </cell>
          <cell r="K192">
            <v>12.2</v>
          </cell>
          <cell r="L192">
            <v>12.2</v>
          </cell>
          <cell r="M192">
            <v>127.32472635696372</v>
          </cell>
          <cell r="N192">
            <v>0.14928065520140343</v>
          </cell>
        </row>
        <row r="193">
          <cell r="A193"/>
          <cell r="B193" t="str">
            <v>MurrayNSW</v>
          </cell>
          <cell r="C193">
            <v>350</v>
          </cell>
          <cell r="D193" t="str">
            <v>300-350</v>
          </cell>
          <cell r="E193" t="str">
            <v>Off Peak</v>
          </cell>
          <cell r="F193">
            <v>24.300000000000075</v>
          </cell>
          <cell r="G193">
            <v>24.300000000000075</v>
          </cell>
          <cell r="H193">
            <v>108.27139304011891</v>
          </cell>
          <cell r="I193">
            <v>0</v>
          </cell>
          <cell r="J193" t="str">
            <v>Peak</v>
          </cell>
          <cell r="K193">
            <v>12.2</v>
          </cell>
          <cell r="L193">
            <v>12.2</v>
          </cell>
          <cell r="M193">
            <v>136.03517470544458</v>
          </cell>
          <cell r="N193">
            <v>6.286042941304304</v>
          </cell>
        </row>
        <row r="194">
          <cell r="A194"/>
          <cell r="B194" t="str">
            <v>MurrayNSW</v>
          </cell>
          <cell r="C194">
            <v>400</v>
          </cell>
          <cell r="D194" t="str">
            <v>350-400</v>
          </cell>
          <cell r="E194" t="str">
            <v>Off Peak</v>
          </cell>
          <cell r="F194">
            <v>24.300000000000075</v>
          </cell>
          <cell r="G194">
            <v>24.300000000000075</v>
          </cell>
          <cell r="H194">
            <v>124.84080817323955</v>
          </cell>
          <cell r="I194">
            <v>6.8914878281000291E-2</v>
          </cell>
          <cell r="J194" t="str">
            <v>Peak</v>
          </cell>
          <cell r="K194">
            <v>12.2</v>
          </cell>
          <cell r="L194">
            <v>12.2</v>
          </cell>
          <cell r="M194">
            <v>143.76057643514602</v>
          </cell>
          <cell r="N194">
            <v>29.514370400584024</v>
          </cell>
        </row>
        <row r="195">
          <cell r="A195"/>
          <cell r="B195" t="str">
            <v>MurrayNSW</v>
          </cell>
          <cell r="C195">
            <v>500</v>
          </cell>
          <cell r="D195" t="str">
            <v>400-500</v>
          </cell>
          <cell r="E195" t="str">
            <v>Off Peak</v>
          </cell>
          <cell r="F195">
            <v>24.300000000000075</v>
          </cell>
          <cell r="G195">
            <v>24.300000000000075</v>
          </cell>
          <cell r="H195">
            <v>168.88355109785508</v>
          </cell>
          <cell r="I195">
            <v>3.1076992178175029</v>
          </cell>
          <cell r="J195" t="str">
            <v>Peak</v>
          </cell>
          <cell r="K195">
            <v>12.2</v>
          </cell>
          <cell r="L195">
            <v>12.2</v>
          </cell>
          <cell r="M195">
            <v>146.13129208606259</v>
          </cell>
          <cell r="N195">
            <v>58.03366537975505</v>
          </cell>
        </row>
        <row r="196">
          <cell r="A196"/>
          <cell r="B196" t="str">
            <v>MurrayNSW</v>
          </cell>
          <cell r="C196">
            <v>600</v>
          </cell>
          <cell r="D196" t="str">
            <v>500-600</v>
          </cell>
          <cell r="E196" t="str">
            <v>Off Peak</v>
          </cell>
          <cell r="F196">
            <v>24.300000000000075</v>
          </cell>
          <cell r="G196">
            <v>24.300000000000075</v>
          </cell>
          <cell r="H196">
            <v>232.41689494630381</v>
          </cell>
          <cell r="I196">
            <v>11.882762986464002</v>
          </cell>
          <cell r="J196" t="str">
            <v>Peak</v>
          </cell>
          <cell r="K196">
            <v>12.2</v>
          </cell>
          <cell r="L196">
            <v>12.2</v>
          </cell>
          <cell r="M196">
            <v>146.4</v>
          </cell>
          <cell r="N196">
            <v>87.227329209343992</v>
          </cell>
        </row>
        <row r="197">
          <cell r="A197"/>
          <cell r="B197" t="str">
            <v>MurrayNSW</v>
          </cell>
          <cell r="C197">
            <v>700</v>
          </cell>
          <cell r="D197" t="str">
            <v>600-700</v>
          </cell>
          <cell r="E197" t="str">
            <v>Off Peak</v>
          </cell>
          <cell r="F197">
            <v>24.300000000000075</v>
          </cell>
          <cell r="G197">
            <v>24.300000000000075</v>
          </cell>
          <cell r="H197">
            <v>223.47628326866803</v>
          </cell>
          <cell r="I197">
            <v>30.529797113433951</v>
          </cell>
          <cell r="J197" t="str">
            <v>Peak</v>
          </cell>
          <cell r="K197">
            <v>12.2</v>
          </cell>
          <cell r="L197">
            <v>12.2</v>
          </cell>
          <cell r="M197">
            <v>146.4</v>
          </cell>
          <cell r="N197">
            <v>165.81384990630559</v>
          </cell>
        </row>
        <row r="198">
          <cell r="A198"/>
          <cell r="B198" t="str">
            <v>MurrayNSW</v>
          </cell>
          <cell r="C198">
            <v>800</v>
          </cell>
          <cell r="D198" t="str">
            <v>700-800</v>
          </cell>
          <cell r="E198" t="str">
            <v>Off Peak</v>
          </cell>
          <cell r="F198">
            <v>24.300000000000075</v>
          </cell>
          <cell r="G198">
            <v>24.300000000000075</v>
          </cell>
          <cell r="H198">
            <v>228.81078914252862</v>
          </cell>
          <cell r="I198">
            <v>56.578619918141207</v>
          </cell>
          <cell r="J198" t="str">
            <v>Peak</v>
          </cell>
          <cell r="K198">
            <v>12.2</v>
          </cell>
          <cell r="L198">
            <v>12.2</v>
          </cell>
          <cell r="M198">
            <v>146.4</v>
          </cell>
          <cell r="N198">
            <v>249.94570459307792</v>
          </cell>
        </row>
        <row r="199">
          <cell r="A199"/>
          <cell r="B199" t="str">
            <v>MurrayNSW</v>
          </cell>
          <cell r="C199">
            <v>900</v>
          </cell>
          <cell r="D199" t="str">
            <v>800-900</v>
          </cell>
          <cell r="E199" t="str">
            <v>Off Peak</v>
          </cell>
          <cell r="F199">
            <v>24.300000000000075</v>
          </cell>
          <cell r="G199">
            <v>24.300000000000075</v>
          </cell>
          <cell r="H199">
            <v>288.05133193155626</v>
          </cell>
          <cell r="I199">
            <v>91.168878435953857</v>
          </cell>
          <cell r="J199" t="str">
            <v>Peak</v>
          </cell>
          <cell r="K199">
            <v>12.2</v>
          </cell>
          <cell r="L199">
            <v>12.2</v>
          </cell>
          <cell r="M199">
            <v>146.4</v>
          </cell>
          <cell r="N199">
            <v>254.7823729616826</v>
          </cell>
        </row>
        <row r="200">
          <cell r="A200"/>
          <cell r="B200" t="str">
            <v>MurrayNSW</v>
          </cell>
          <cell r="C200">
            <v>1000</v>
          </cell>
          <cell r="D200" t="str">
            <v>900-1000</v>
          </cell>
          <cell r="E200" t="str">
            <v>Off Peak</v>
          </cell>
          <cell r="F200">
            <v>24.300000000000075</v>
          </cell>
          <cell r="G200">
            <v>23.679248778520567</v>
          </cell>
          <cell r="H200">
            <v>143.3151800220017</v>
          </cell>
          <cell r="I200">
            <v>105.22831749430543</v>
          </cell>
          <cell r="J200" t="str">
            <v>Peak</v>
          </cell>
          <cell r="K200">
            <v>12.2</v>
          </cell>
          <cell r="L200">
            <v>12.2</v>
          </cell>
          <cell r="M200">
            <v>146.4</v>
          </cell>
          <cell r="N200">
            <v>498.19496736747584</v>
          </cell>
        </row>
        <row r="201">
          <cell r="A201"/>
          <cell r="B201" t="str">
            <v>MurrayNSW</v>
          </cell>
          <cell r="C201">
            <v>2000</v>
          </cell>
          <cell r="D201" t="str">
            <v>1000-2000</v>
          </cell>
          <cell r="E201" t="str">
            <v>Off Peak</v>
          </cell>
          <cell r="F201">
            <v>24.300000000000075</v>
          </cell>
          <cell r="G201">
            <v>24.300000000000075</v>
          </cell>
          <cell r="H201">
            <v>291.59999999999866</v>
          </cell>
          <cell r="I201">
            <v>343.47025988149142</v>
          </cell>
          <cell r="J201" t="str">
            <v>Peak</v>
          </cell>
          <cell r="K201">
            <v>12.2</v>
          </cell>
          <cell r="L201">
            <v>12.2</v>
          </cell>
          <cell r="M201">
            <v>146.4</v>
          </cell>
          <cell r="N201">
            <v>560.75492332127942</v>
          </cell>
        </row>
        <row r="202">
          <cell r="A202"/>
          <cell r="B202" t="str">
            <v>MurrayNSW</v>
          </cell>
          <cell r="C202">
            <v>10000</v>
          </cell>
          <cell r="D202" t="str">
            <v>2000-10000</v>
          </cell>
          <cell r="E202" t="str">
            <v>Off Peak</v>
          </cell>
          <cell r="F202">
            <v>24.300000000000075</v>
          </cell>
          <cell r="G202">
            <v>24.300000000000075</v>
          </cell>
          <cell r="H202">
            <v>291.59999999999866</v>
          </cell>
          <cell r="I202">
            <v>702.13016046820383</v>
          </cell>
          <cell r="J202" t="str">
            <v>Peak</v>
          </cell>
          <cell r="K202">
            <v>12.2</v>
          </cell>
          <cell r="L202">
            <v>12.2</v>
          </cell>
          <cell r="M202">
            <v>146.4</v>
          </cell>
          <cell r="N202">
            <v>1063.1012781748987</v>
          </cell>
        </row>
        <row r="203">
          <cell r="A203"/>
          <cell r="B203" t="str">
            <v>North</v>
          </cell>
          <cell r="C203">
            <v>10</v>
          </cell>
          <cell r="D203" t="str">
            <v>0-10</v>
          </cell>
          <cell r="E203" t="str">
            <v>Off Peak</v>
          </cell>
          <cell r="F203">
            <v>2.0422477958354994</v>
          </cell>
          <cell r="G203">
            <v>0</v>
          </cell>
          <cell r="H203">
            <v>0</v>
          </cell>
          <cell r="I203">
            <v>0</v>
          </cell>
          <cell r="J203" t="str">
            <v>Peak</v>
          </cell>
          <cell r="K203">
            <v>3.8057106009465027</v>
          </cell>
          <cell r="L203">
            <v>0</v>
          </cell>
          <cell r="M203">
            <v>0</v>
          </cell>
          <cell r="N203">
            <v>0</v>
          </cell>
        </row>
        <row r="204">
          <cell r="A204"/>
          <cell r="B204" t="str">
            <v>North</v>
          </cell>
          <cell r="C204">
            <v>20</v>
          </cell>
          <cell r="D204" t="str">
            <v>10-20</v>
          </cell>
          <cell r="E204" t="str">
            <v>Off Peak</v>
          </cell>
          <cell r="F204">
            <v>5.9940529027095026</v>
          </cell>
          <cell r="G204">
            <v>0</v>
          </cell>
          <cell r="H204">
            <v>0</v>
          </cell>
          <cell r="I204">
            <v>0</v>
          </cell>
          <cell r="J204" t="str">
            <v>Peak</v>
          </cell>
          <cell r="K204">
            <v>9.743367523288498</v>
          </cell>
          <cell r="L204">
            <v>0</v>
          </cell>
          <cell r="M204">
            <v>0</v>
          </cell>
          <cell r="N204">
            <v>0</v>
          </cell>
        </row>
        <row r="205">
          <cell r="A205"/>
          <cell r="B205" t="str">
            <v>North</v>
          </cell>
          <cell r="C205">
            <v>30</v>
          </cell>
          <cell r="D205" t="str">
            <v>20-30</v>
          </cell>
          <cell r="E205" t="str">
            <v>Off Peak</v>
          </cell>
          <cell r="F205">
            <v>10.017246393198189</v>
          </cell>
          <cell r="G205">
            <v>3.1195643886399935E-2</v>
          </cell>
          <cell r="H205">
            <v>0</v>
          </cell>
          <cell r="I205">
            <v>0</v>
          </cell>
          <cell r="J205" t="str">
            <v>Peak</v>
          </cell>
          <cell r="K205">
            <v>12.024278649631176</v>
          </cell>
          <cell r="L205">
            <v>3.1732571927105995</v>
          </cell>
          <cell r="M205">
            <v>0</v>
          </cell>
          <cell r="N205">
            <v>0</v>
          </cell>
        </row>
        <row r="206">
          <cell r="A206"/>
          <cell r="B206" t="str">
            <v>North</v>
          </cell>
          <cell r="C206">
            <v>40</v>
          </cell>
          <cell r="D206" t="str">
            <v>30-40</v>
          </cell>
          <cell r="E206" t="str">
            <v>Off Peak</v>
          </cell>
          <cell r="F206">
            <v>13.098804109219989</v>
          </cell>
          <cell r="G206">
            <v>0.73665764126499989</v>
          </cell>
          <cell r="H206">
            <v>0</v>
          </cell>
          <cell r="I206">
            <v>0</v>
          </cell>
          <cell r="J206" t="str">
            <v>Peak</v>
          </cell>
          <cell r="K206">
            <v>12.2</v>
          </cell>
          <cell r="L206">
            <v>8.921110233754991</v>
          </cell>
          <cell r="M206">
            <v>3.5132119499999809E-2</v>
          </cell>
          <cell r="N206">
            <v>0</v>
          </cell>
        </row>
        <row r="207">
          <cell r="A207"/>
          <cell r="B207" t="str">
            <v>North</v>
          </cell>
          <cell r="C207">
            <v>50</v>
          </cell>
          <cell r="D207" t="str">
            <v>40-50</v>
          </cell>
          <cell r="E207" t="str">
            <v>Off Peak</v>
          </cell>
          <cell r="F207">
            <v>15.451301997526381</v>
          </cell>
          <cell r="G207">
            <v>2.2495631916599002</v>
          </cell>
          <cell r="H207">
            <v>0</v>
          </cell>
          <cell r="I207">
            <v>0</v>
          </cell>
          <cell r="J207" t="str">
            <v>Peak</v>
          </cell>
          <cell r="K207">
            <v>12.2</v>
          </cell>
          <cell r="L207">
            <v>11.459920905779979</v>
          </cell>
          <cell r="M207">
            <v>3.5308619976428974</v>
          </cell>
          <cell r="N207">
            <v>0</v>
          </cell>
        </row>
        <row r="208">
          <cell r="A208"/>
          <cell r="B208" t="str">
            <v>North</v>
          </cell>
          <cell r="C208">
            <v>60</v>
          </cell>
          <cell r="D208" t="str">
            <v>50-60</v>
          </cell>
          <cell r="E208" t="str">
            <v>Off Peak</v>
          </cell>
          <cell r="F208">
            <v>17.248083457066567</v>
          </cell>
          <cell r="G208">
            <v>3.9727914524805006</v>
          </cell>
          <cell r="H208">
            <v>0.29192455912119986</v>
          </cell>
          <cell r="I208">
            <v>0</v>
          </cell>
          <cell r="J208" t="str">
            <v>Peak</v>
          </cell>
          <cell r="K208">
            <v>12.2</v>
          </cell>
          <cell r="L208">
            <v>12.022143985835976</v>
          </cell>
          <cell r="M208">
            <v>9.1107921119928985</v>
          </cell>
          <cell r="N208">
            <v>0</v>
          </cell>
        </row>
        <row r="209">
          <cell r="A209"/>
          <cell r="B209" t="str">
            <v>North</v>
          </cell>
          <cell r="C209">
            <v>70</v>
          </cell>
          <cell r="D209" t="str">
            <v>60-70</v>
          </cell>
          <cell r="E209" t="str">
            <v>Off Peak</v>
          </cell>
          <cell r="F209">
            <v>18.551055069069779</v>
          </cell>
          <cell r="G209">
            <v>5.573576801520403</v>
          </cell>
          <cell r="H209">
            <v>1.0422270798114996</v>
          </cell>
          <cell r="I209">
            <v>0</v>
          </cell>
          <cell r="J209" t="str">
            <v>Peak</v>
          </cell>
          <cell r="K209">
            <v>12.2</v>
          </cell>
          <cell r="L209">
            <v>12.195884964530775</v>
          </cell>
          <cell r="M209">
            <v>15.193848136450304</v>
          </cell>
          <cell r="N209">
            <v>0</v>
          </cell>
        </row>
        <row r="210">
          <cell r="A210"/>
          <cell r="B210" t="str">
            <v>North</v>
          </cell>
          <cell r="C210">
            <v>80</v>
          </cell>
          <cell r="D210" t="str">
            <v>70-80</v>
          </cell>
          <cell r="E210" t="str">
            <v>Off Peak</v>
          </cell>
          <cell r="F210">
            <v>19.693811431870472</v>
          </cell>
          <cell r="G210">
            <v>7.0799739641044956</v>
          </cell>
          <cell r="H210">
            <v>2.0777389393194992</v>
          </cell>
          <cell r="I210">
            <v>0</v>
          </cell>
          <cell r="J210" t="str">
            <v>Peak</v>
          </cell>
          <cell r="K210">
            <v>12.2</v>
          </cell>
          <cell r="L210">
            <v>12.2</v>
          </cell>
          <cell r="M210">
            <v>21.360245942843502</v>
          </cell>
          <cell r="N210">
            <v>0</v>
          </cell>
        </row>
        <row r="211">
          <cell r="A211"/>
          <cell r="B211" t="str">
            <v>North</v>
          </cell>
          <cell r="C211">
            <v>90</v>
          </cell>
          <cell r="D211" t="str">
            <v>80-90</v>
          </cell>
          <cell r="E211" t="str">
            <v>Off Peak</v>
          </cell>
          <cell r="F211">
            <v>20.413683626816582</v>
          </cell>
          <cell r="G211">
            <v>8.1708935847375912</v>
          </cell>
          <cell r="H211">
            <v>3.6789312237371994</v>
          </cell>
          <cell r="I211">
            <v>0</v>
          </cell>
          <cell r="J211" t="str">
            <v>Peak</v>
          </cell>
          <cell r="K211">
            <v>12.2</v>
          </cell>
          <cell r="L211">
            <v>12.2</v>
          </cell>
          <cell r="M211">
            <v>28.031702866066198</v>
          </cell>
          <cell r="N211">
            <v>0</v>
          </cell>
        </row>
        <row r="212">
          <cell r="A212"/>
          <cell r="B212" t="str">
            <v>North</v>
          </cell>
          <cell r="C212">
            <v>100</v>
          </cell>
          <cell r="D212" t="str">
            <v>90-100</v>
          </cell>
          <cell r="E212" t="str">
            <v>Off Peak</v>
          </cell>
          <cell r="F212">
            <v>21.394149147471605</v>
          </cell>
          <cell r="G212">
            <v>9.1440080160839869</v>
          </cell>
          <cell r="H212">
            <v>5.5419193740735997</v>
          </cell>
          <cell r="I212">
            <v>0</v>
          </cell>
          <cell r="J212" t="str">
            <v>Peak</v>
          </cell>
          <cell r="K212">
            <v>12.2</v>
          </cell>
          <cell r="L212">
            <v>12.2</v>
          </cell>
          <cell r="M212">
            <v>34.341992568863603</v>
          </cell>
          <cell r="N212">
            <v>0</v>
          </cell>
        </row>
        <row r="213">
          <cell r="A213"/>
          <cell r="B213" t="str">
            <v>North</v>
          </cell>
          <cell r="C213">
            <v>120</v>
          </cell>
          <cell r="D213" t="str">
            <v>100-120</v>
          </cell>
          <cell r="E213" t="str">
            <v>Off Peak</v>
          </cell>
          <cell r="F213">
            <v>22.255470924280406</v>
          </cell>
          <cell r="G213">
            <v>10.223531147108989</v>
          </cell>
          <cell r="H213">
            <v>8.4129868597792967</v>
          </cell>
          <cell r="I213">
            <v>0</v>
          </cell>
          <cell r="J213" t="str">
            <v>Peak</v>
          </cell>
          <cell r="K213">
            <v>12.2</v>
          </cell>
          <cell r="L213">
            <v>12.2</v>
          </cell>
          <cell r="M213">
            <v>43.566160750042116</v>
          </cell>
          <cell r="N213">
            <v>0</v>
          </cell>
        </row>
        <row r="214">
          <cell r="A214"/>
          <cell r="B214" t="str">
            <v>North</v>
          </cell>
          <cell r="C214">
            <v>140</v>
          </cell>
          <cell r="D214" t="str">
            <v>120-140</v>
          </cell>
          <cell r="E214" t="str">
            <v>Off Peak</v>
          </cell>
          <cell r="F214">
            <v>23.55018125913606</v>
          </cell>
          <cell r="G214">
            <v>11.761062044870378</v>
          </cell>
          <cell r="H214">
            <v>12.931934172470394</v>
          </cell>
          <cell r="I214">
            <v>0</v>
          </cell>
          <cell r="J214" t="str">
            <v>Peak</v>
          </cell>
          <cell r="K214">
            <v>12.2</v>
          </cell>
          <cell r="L214">
            <v>12.2</v>
          </cell>
          <cell r="M214">
            <v>55.937499286134425</v>
          </cell>
          <cell r="N214">
            <v>0</v>
          </cell>
        </row>
        <row r="215">
          <cell r="A215"/>
          <cell r="B215" t="str">
            <v>North</v>
          </cell>
          <cell r="C215">
            <v>160</v>
          </cell>
          <cell r="D215" t="str">
            <v>140-160</v>
          </cell>
          <cell r="E215" t="str">
            <v>Off Peak</v>
          </cell>
          <cell r="F215">
            <v>24.206678941873477</v>
          </cell>
          <cell r="G215">
            <v>13.216573110182981</v>
          </cell>
          <cell r="H215">
            <v>18.059497892937898</v>
          </cell>
          <cell r="I215">
            <v>0</v>
          </cell>
          <cell r="J215" t="str">
            <v>Peak</v>
          </cell>
          <cell r="K215">
            <v>12.2</v>
          </cell>
          <cell r="L215">
            <v>12.2</v>
          </cell>
          <cell r="M215">
            <v>69.08589084008689</v>
          </cell>
          <cell r="N215">
            <v>0</v>
          </cell>
        </row>
        <row r="216">
          <cell r="A216"/>
          <cell r="B216" t="str">
            <v>North</v>
          </cell>
          <cell r="C216">
            <v>180</v>
          </cell>
          <cell r="D216" t="str">
            <v>160-180</v>
          </cell>
          <cell r="E216" t="str">
            <v>Off Peak</v>
          </cell>
          <cell r="F216">
            <v>24.300000000000075</v>
          </cell>
          <cell r="G216">
            <v>16.144006541390059</v>
          </cell>
          <cell r="H216">
            <v>23.593498007757788</v>
          </cell>
          <cell r="I216">
            <v>0</v>
          </cell>
          <cell r="J216" t="str">
            <v>Peak</v>
          </cell>
          <cell r="K216">
            <v>12.2</v>
          </cell>
          <cell r="L216">
            <v>12.2</v>
          </cell>
          <cell r="M216">
            <v>80.780400380955669</v>
          </cell>
          <cell r="N216">
            <v>0</v>
          </cell>
        </row>
        <row r="217">
          <cell r="A217"/>
          <cell r="B217" t="str">
            <v>North</v>
          </cell>
          <cell r="C217">
            <v>200</v>
          </cell>
          <cell r="D217" t="str">
            <v>180-200</v>
          </cell>
          <cell r="E217" t="str">
            <v>Off Peak</v>
          </cell>
          <cell r="F217">
            <v>24.300000000000075</v>
          </cell>
          <cell r="G217">
            <v>20.401960369647295</v>
          </cell>
          <cell r="H217">
            <v>29.915077682484785</v>
          </cell>
          <cell r="I217">
            <v>0</v>
          </cell>
          <cell r="J217" t="str">
            <v>Peak</v>
          </cell>
          <cell r="K217">
            <v>12.2</v>
          </cell>
          <cell r="L217">
            <v>12.2</v>
          </cell>
          <cell r="M217">
            <v>90.841249312284276</v>
          </cell>
          <cell r="N217">
            <v>0</v>
          </cell>
        </row>
        <row r="218">
          <cell r="A218"/>
          <cell r="B218" t="str">
            <v>North</v>
          </cell>
          <cell r="C218">
            <v>220</v>
          </cell>
          <cell r="D218" t="str">
            <v>200-220</v>
          </cell>
          <cell r="E218" t="str">
            <v>Off Peak</v>
          </cell>
          <cell r="F218">
            <v>24.300000000000075</v>
          </cell>
          <cell r="G218">
            <v>24.300000000000075</v>
          </cell>
          <cell r="H218">
            <v>41.052760312294524</v>
          </cell>
          <cell r="I218">
            <v>0</v>
          </cell>
          <cell r="J218" t="str">
            <v>Peak</v>
          </cell>
          <cell r="K218">
            <v>12.2</v>
          </cell>
          <cell r="L218">
            <v>12.2</v>
          </cell>
          <cell r="M218">
            <v>95.780445720843502</v>
          </cell>
          <cell r="N218">
            <v>0</v>
          </cell>
        </row>
        <row r="219">
          <cell r="A219"/>
          <cell r="B219" t="str">
            <v>North</v>
          </cell>
          <cell r="C219">
            <v>240</v>
          </cell>
          <cell r="D219" t="str">
            <v>220-240</v>
          </cell>
          <cell r="E219" t="str">
            <v>Off Peak</v>
          </cell>
          <cell r="F219">
            <v>24.300000000000075</v>
          </cell>
          <cell r="G219">
            <v>24.300000000000075</v>
          </cell>
          <cell r="H219">
            <v>53.807717502713963</v>
          </cell>
          <cell r="I219">
            <v>0</v>
          </cell>
          <cell r="J219" t="str">
            <v>Peak</v>
          </cell>
          <cell r="K219">
            <v>12.2</v>
          </cell>
          <cell r="L219">
            <v>12.2</v>
          </cell>
          <cell r="M219">
            <v>103.15292811006204</v>
          </cell>
          <cell r="N219">
            <v>0</v>
          </cell>
        </row>
        <row r="220">
          <cell r="A220"/>
          <cell r="B220" t="str">
            <v>North</v>
          </cell>
          <cell r="C220">
            <v>260</v>
          </cell>
          <cell r="D220" t="str">
            <v>240-260</v>
          </cell>
          <cell r="E220" t="str">
            <v>Off Peak</v>
          </cell>
          <cell r="F220">
            <v>24.300000000000075</v>
          </cell>
          <cell r="G220">
            <v>24.300000000000075</v>
          </cell>
          <cell r="H220">
            <v>63.007390211585196</v>
          </cell>
          <cell r="I220">
            <v>0</v>
          </cell>
          <cell r="J220" t="str">
            <v>Peak</v>
          </cell>
          <cell r="K220">
            <v>12.2</v>
          </cell>
          <cell r="L220">
            <v>12.2</v>
          </cell>
          <cell r="M220">
            <v>114.41805089141164</v>
          </cell>
          <cell r="N220">
            <v>0</v>
          </cell>
        </row>
        <row r="221">
          <cell r="A221"/>
          <cell r="B221" t="str">
            <v>North</v>
          </cell>
          <cell r="C221">
            <v>280</v>
          </cell>
          <cell r="D221" t="str">
            <v>260-280</v>
          </cell>
          <cell r="E221" t="str">
            <v>Off Peak</v>
          </cell>
          <cell r="F221">
            <v>24.300000000000075</v>
          </cell>
          <cell r="G221">
            <v>24.300000000000075</v>
          </cell>
          <cell r="H221">
            <v>72.706266527249738</v>
          </cell>
          <cell r="I221">
            <v>0</v>
          </cell>
          <cell r="J221" t="str">
            <v>Peak</v>
          </cell>
          <cell r="K221">
            <v>12.2</v>
          </cell>
          <cell r="L221">
            <v>12.2</v>
          </cell>
          <cell r="M221">
            <v>122.69900273396516</v>
          </cell>
          <cell r="N221">
            <v>0</v>
          </cell>
        </row>
        <row r="222">
          <cell r="A222"/>
          <cell r="B222" t="str">
            <v>North</v>
          </cell>
          <cell r="C222">
            <v>300</v>
          </cell>
          <cell r="D222" t="str">
            <v>280-300</v>
          </cell>
          <cell r="E222" t="str">
            <v>Off Peak</v>
          </cell>
          <cell r="F222">
            <v>24.300000000000075</v>
          </cell>
          <cell r="G222">
            <v>24.300000000000075</v>
          </cell>
          <cell r="H222">
            <v>81.043749690149269</v>
          </cell>
          <cell r="I222">
            <v>0</v>
          </cell>
          <cell r="J222" t="str">
            <v>Peak</v>
          </cell>
          <cell r="K222">
            <v>12.2</v>
          </cell>
          <cell r="L222">
            <v>12.2</v>
          </cell>
          <cell r="M222">
            <v>131.88696525009129</v>
          </cell>
          <cell r="N222">
            <v>3.8382783948607009</v>
          </cell>
        </row>
        <row r="223">
          <cell r="A223"/>
          <cell r="B223" t="str">
            <v>North</v>
          </cell>
          <cell r="C223">
            <v>350</v>
          </cell>
          <cell r="D223" t="str">
            <v>300-350</v>
          </cell>
          <cell r="E223" t="str">
            <v>Off Peak</v>
          </cell>
          <cell r="F223">
            <v>24.300000000000075</v>
          </cell>
          <cell r="G223">
            <v>24.300000000000075</v>
          </cell>
          <cell r="H223">
            <v>108.42046541589808</v>
          </cell>
          <cell r="I223">
            <v>0</v>
          </cell>
          <cell r="J223" t="str">
            <v>Peak</v>
          </cell>
          <cell r="K223">
            <v>12.2</v>
          </cell>
          <cell r="L223">
            <v>12.2</v>
          </cell>
          <cell r="M223">
            <v>134.94202302955622</v>
          </cell>
          <cell r="N223">
            <v>4.735076171506206</v>
          </cell>
        </row>
        <row r="224">
          <cell r="A224"/>
          <cell r="B224" t="str">
            <v>North</v>
          </cell>
          <cell r="C224">
            <v>400</v>
          </cell>
          <cell r="D224" t="str">
            <v>350-400</v>
          </cell>
          <cell r="E224" t="str">
            <v>Off Peak</v>
          </cell>
          <cell r="F224">
            <v>24.300000000000075</v>
          </cell>
          <cell r="G224">
            <v>24.300000000000075</v>
          </cell>
          <cell r="H224">
            <v>149.00515552734853</v>
          </cell>
          <cell r="I224">
            <v>0</v>
          </cell>
          <cell r="J224" t="str">
            <v>Peak</v>
          </cell>
          <cell r="K224">
            <v>12.2</v>
          </cell>
          <cell r="L224">
            <v>12.2</v>
          </cell>
          <cell r="M224">
            <v>142.16225119573664</v>
          </cell>
          <cell r="N224">
            <v>13.134393913389005</v>
          </cell>
        </row>
        <row r="225">
          <cell r="A225"/>
          <cell r="B225" t="str">
            <v>North</v>
          </cell>
          <cell r="C225">
            <v>500</v>
          </cell>
          <cell r="D225" t="str">
            <v>400-500</v>
          </cell>
          <cell r="E225" t="str">
            <v>Off Peak</v>
          </cell>
          <cell r="F225">
            <v>24.300000000000075</v>
          </cell>
          <cell r="G225">
            <v>24.300000000000075</v>
          </cell>
          <cell r="H225">
            <v>174.98182595829638</v>
          </cell>
          <cell r="I225">
            <v>2.5473938030834011</v>
          </cell>
          <cell r="J225" t="str">
            <v>Peak</v>
          </cell>
          <cell r="K225">
            <v>12.2</v>
          </cell>
          <cell r="L225">
            <v>12.2</v>
          </cell>
          <cell r="M225">
            <v>146.0587779201685</v>
          </cell>
          <cell r="N225">
            <v>51.494139968514993</v>
          </cell>
        </row>
        <row r="226">
          <cell r="A226"/>
          <cell r="B226" t="str">
            <v>North</v>
          </cell>
          <cell r="C226">
            <v>600</v>
          </cell>
          <cell r="D226" t="str">
            <v>500-600</v>
          </cell>
          <cell r="E226" t="str">
            <v>Off Peak</v>
          </cell>
          <cell r="F226">
            <v>24.300000000000075</v>
          </cell>
          <cell r="G226">
            <v>24.300000000000075</v>
          </cell>
          <cell r="H226">
            <v>211.26410880187103</v>
          </cell>
          <cell r="I226">
            <v>13.412714824562205</v>
          </cell>
          <cell r="J226" t="str">
            <v>Peak</v>
          </cell>
          <cell r="K226">
            <v>12.2</v>
          </cell>
          <cell r="L226">
            <v>12.2</v>
          </cell>
          <cell r="M226">
            <v>146.4</v>
          </cell>
          <cell r="N226">
            <v>106.49671185232391</v>
          </cell>
        </row>
        <row r="227">
          <cell r="A227"/>
          <cell r="B227" t="str">
            <v>North</v>
          </cell>
          <cell r="C227">
            <v>700</v>
          </cell>
          <cell r="D227" t="str">
            <v>600-700</v>
          </cell>
          <cell r="E227" t="str">
            <v>Off Peak</v>
          </cell>
          <cell r="F227">
            <v>24.300000000000075</v>
          </cell>
          <cell r="G227">
            <v>24.300000000000075</v>
          </cell>
          <cell r="H227">
            <v>200.11219438676324</v>
          </cell>
          <cell r="I227">
            <v>34.119722487185392</v>
          </cell>
          <cell r="J227" t="str">
            <v>Peak</v>
          </cell>
          <cell r="K227">
            <v>12.2</v>
          </cell>
          <cell r="L227">
            <v>12.2</v>
          </cell>
          <cell r="M227">
            <v>146.4</v>
          </cell>
          <cell r="N227">
            <v>197.04898196631416</v>
          </cell>
        </row>
        <row r="228">
          <cell r="A228"/>
          <cell r="B228" t="str">
            <v>North</v>
          </cell>
          <cell r="C228">
            <v>800</v>
          </cell>
          <cell r="D228" t="str">
            <v>700-800</v>
          </cell>
          <cell r="E228" t="str">
            <v>Off Peak</v>
          </cell>
          <cell r="F228">
            <v>24.300000000000075</v>
          </cell>
          <cell r="G228">
            <v>24.300000000000075</v>
          </cell>
          <cell r="H228">
            <v>263.26852243173886</v>
          </cell>
          <cell r="I228">
            <v>55.694256774391057</v>
          </cell>
          <cell r="J228" t="str">
            <v>Peak</v>
          </cell>
          <cell r="K228">
            <v>12.2</v>
          </cell>
          <cell r="L228">
            <v>12.2</v>
          </cell>
          <cell r="M228">
            <v>146.4</v>
          </cell>
          <cell r="N228">
            <v>204.56074511396727</v>
          </cell>
        </row>
        <row r="229">
          <cell r="A229"/>
          <cell r="B229" t="str">
            <v>North</v>
          </cell>
          <cell r="C229">
            <v>900</v>
          </cell>
          <cell r="D229" t="str">
            <v>800-900</v>
          </cell>
          <cell r="E229" t="str">
            <v>Off Peak</v>
          </cell>
          <cell r="F229">
            <v>24.300000000000075</v>
          </cell>
          <cell r="G229">
            <v>24.300000000000075</v>
          </cell>
          <cell r="H229">
            <v>267.7266144585671</v>
          </cell>
          <cell r="I229">
            <v>80.729251141351469</v>
          </cell>
          <cell r="J229" t="str">
            <v>Peak</v>
          </cell>
          <cell r="K229">
            <v>12.2</v>
          </cell>
          <cell r="L229">
            <v>12.2</v>
          </cell>
          <cell r="M229">
            <v>146.4</v>
          </cell>
          <cell r="N229">
            <v>269.74854095798742</v>
          </cell>
        </row>
        <row r="230">
          <cell r="A230"/>
          <cell r="B230" t="str">
            <v>North</v>
          </cell>
          <cell r="C230">
            <v>1000</v>
          </cell>
          <cell r="D230" t="str">
            <v>900-1000</v>
          </cell>
          <cell r="E230" t="str">
            <v>Off Peak</v>
          </cell>
          <cell r="F230">
            <v>24.300000000000075</v>
          </cell>
          <cell r="G230">
            <v>24.300000000000075</v>
          </cell>
          <cell r="H230">
            <v>291.59999999999866</v>
          </cell>
          <cell r="I230">
            <v>122.33656524661143</v>
          </cell>
          <cell r="J230" t="str">
            <v>Peak</v>
          </cell>
          <cell r="K230">
            <v>12.2</v>
          </cell>
          <cell r="L230">
            <v>12.2</v>
          </cell>
          <cell r="M230">
            <v>146.4</v>
          </cell>
          <cell r="N230">
            <v>299.77905672855894</v>
          </cell>
        </row>
        <row r="231">
          <cell r="A231"/>
          <cell r="B231" t="str">
            <v>North</v>
          </cell>
          <cell r="C231">
            <v>2000</v>
          </cell>
          <cell r="D231" t="str">
            <v>1000-2000</v>
          </cell>
          <cell r="E231" t="str">
            <v>Off Peak</v>
          </cell>
          <cell r="F231">
            <v>24.300000000000075</v>
          </cell>
          <cell r="G231">
            <v>24.300000000000075</v>
          </cell>
          <cell r="H231">
            <v>291.59999999999866</v>
          </cell>
          <cell r="I231">
            <v>313.00705194242698</v>
          </cell>
          <cell r="J231" t="str">
            <v>Peak</v>
          </cell>
          <cell r="K231">
            <v>12.2</v>
          </cell>
          <cell r="L231">
            <v>12.2</v>
          </cell>
          <cell r="M231">
            <v>146.4</v>
          </cell>
          <cell r="N231">
            <v>566.70819939907915</v>
          </cell>
        </row>
        <row r="232">
          <cell r="A232"/>
          <cell r="B232" t="str">
            <v>North</v>
          </cell>
          <cell r="C232">
            <v>10000</v>
          </cell>
          <cell r="D232" t="str">
            <v>2000-10000</v>
          </cell>
          <cell r="E232" t="str">
            <v>Off Peak</v>
          </cell>
          <cell r="F232">
            <v>24.300000000000075</v>
          </cell>
          <cell r="G232">
            <v>24.300000000000075</v>
          </cell>
          <cell r="H232">
            <v>291.59999999999866</v>
          </cell>
          <cell r="I232">
            <v>785.13808637627722</v>
          </cell>
          <cell r="J232" t="str">
            <v>Peak</v>
          </cell>
          <cell r="K232">
            <v>12.2</v>
          </cell>
          <cell r="L232">
            <v>12.2</v>
          </cell>
          <cell r="M232">
            <v>146.4</v>
          </cell>
          <cell r="N232">
            <v>1089.0372531020782</v>
          </cell>
        </row>
        <row r="233">
          <cell r="B233" t="str">
            <v>TDA</v>
          </cell>
          <cell r="C233">
            <v>0</v>
          </cell>
          <cell r="D233">
            <v>0</v>
          </cell>
          <cell r="E233">
            <v>0</v>
          </cell>
          <cell r="F233">
            <v>0</v>
          </cell>
          <cell r="G233">
            <v>0</v>
          </cell>
          <cell r="H233">
            <v>0</v>
          </cell>
          <cell r="I233">
            <v>0</v>
          </cell>
          <cell r="J233">
            <v>0</v>
          </cell>
          <cell r="K233">
            <v>0</v>
          </cell>
          <cell r="L233">
            <v>0</v>
          </cell>
          <cell r="M233">
            <v>0</v>
          </cell>
          <cell r="N233">
            <v>0</v>
          </cell>
        </row>
        <row r="234">
          <cell r="B234" t="str">
            <v>TDMV</v>
          </cell>
          <cell r="C234">
            <v>0</v>
          </cell>
          <cell r="D234">
            <v>0</v>
          </cell>
          <cell r="E234">
            <v>0</v>
          </cell>
          <cell r="F234">
            <v>0</v>
          </cell>
          <cell r="G234">
            <v>0</v>
          </cell>
          <cell r="H234">
            <v>0</v>
          </cell>
          <cell r="I234">
            <v>0</v>
          </cell>
          <cell r="J234">
            <v>0</v>
          </cell>
          <cell r="K234">
            <v>0</v>
          </cell>
          <cell r="L234">
            <v>0</v>
          </cell>
          <cell r="M234">
            <v>0</v>
          </cell>
          <cell r="N234">
            <v>0</v>
          </cell>
        </row>
        <row r="235">
          <cell r="B235" t="str">
            <v>TDMVN</v>
          </cell>
          <cell r="C235">
            <v>0</v>
          </cell>
          <cell r="D235">
            <v>0</v>
          </cell>
          <cell r="E235">
            <v>0</v>
          </cell>
          <cell r="F235">
            <v>0</v>
          </cell>
          <cell r="G235">
            <v>0</v>
          </cell>
          <cell r="H235">
            <v>0</v>
          </cell>
          <cell r="I235">
            <v>0</v>
          </cell>
          <cell r="J235">
            <v>0</v>
          </cell>
          <cell r="K235">
            <v>0</v>
          </cell>
          <cell r="L235">
            <v>0</v>
          </cell>
          <cell r="M235">
            <v>0</v>
          </cell>
          <cell r="N235">
            <v>0</v>
          </cell>
        </row>
        <row r="236">
          <cell r="B236" t="str">
            <v>TDRT</v>
          </cell>
          <cell r="C236">
            <v>0</v>
          </cell>
          <cell r="D236">
            <v>0</v>
          </cell>
          <cell r="E236">
            <v>0</v>
          </cell>
          <cell r="F236">
            <v>0</v>
          </cell>
          <cell r="G236">
            <v>0</v>
          </cell>
          <cell r="H236">
            <v>0</v>
          </cell>
          <cell r="I236">
            <v>0</v>
          </cell>
          <cell r="J236">
            <v>0</v>
          </cell>
          <cell r="K236">
            <v>0</v>
          </cell>
          <cell r="L236">
            <v>0</v>
          </cell>
          <cell r="M236">
            <v>0</v>
          </cell>
          <cell r="N236">
            <v>0</v>
          </cell>
        </row>
        <row r="237">
          <cell r="B237" t="str">
            <v>TDNC</v>
          </cell>
          <cell r="C237">
            <v>0</v>
          </cell>
          <cell r="D237">
            <v>0</v>
          </cell>
          <cell r="E237">
            <v>0</v>
          </cell>
          <cell r="F237">
            <v>0</v>
          </cell>
          <cell r="G237">
            <v>0</v>
          </cell>
          <cell r="H237">
            <v>0</v>
          </cell>
          <cell r="I237">
            <v>0</v>
          </cell>
          <cell r="J237">
            <v>0</v>
          </cell>
          <cell r="K237">
            <v>0</v>
          </cell>
          <cell r="L237">
            <v>0</v>
          </cell>
          <cell r="M237">
            <v>0</v>
          </cell>
          <cell r="N237">
            <v>0</v>
          </cell>
        </row>
      </sheetData>
      <sheetData sheetId="10"/>
      <sheetData sheetId="11"/>
      <sheetData sheetId="12">
        <row r="2">
          <cell r="A2" t="str">
            <v>ASSUMPTIONS</v>
          </cell>
        </row>
        <row r="3">
          <cell r="A3" t="str">
            <v>DISCOUNT RATE</v>
          </cell>
          <cell r="C3">
            <v>0.1</v>
          </cell>
          <cell r="F3" t="str">
            <v>PROJECT NAME:</v>
          </cell>
          <cell r="H3" t="str">
            <v>Virginia Hydroponics Precinct</v>
          </cell>
        </row>
        <row r="4">
          <cell r="A4" t="str">
            <v>TERM</v>
          </cell>
          <cell r="C4">
            <v>20</v>
          </cell>
        </row>
        <row r="6">
          <cell r="A6" t="str">
            <v>ENVESTRA CASHFLOW</v>
          </cell>
          <cell r="D6">
            <v>2005</v>
          </cell>
          <cell r="E6">
            <v>2006</v>
          </cell>
          <cell r="F6">
            <v>2007</v>
          </cell>
          <cell r="G6">
            <v>2008</v>
          </cell>
          <cell r="H6">
            <v>2009</v>
          </cell>
          <cell r="I6">
            <v>2010</v>
          </cell>
          <cell r="J6">
            <v>2011</v>
          </cell>
          <cell r="K6">
            <v>2012</v>
          </cell>
          <cell r="L6">
            <v>2013</v>
          </cell>
          <cell r="M6">
            <v>2014</v>
          </cell>
          <cell r="N6">
            <v>2015</v>
          </cell>
          <cell r="O6">
            <v>2016</v>
          </cell>
          <cell r="P6">
            <v>2017</v>
          </cell>
          <cell r="Q6">
            <v>2018</v>
          </cell>
          <cell r="R6">
            <v>2019</v>
          </cell>
        </row>
        <row r="7">
          <cell r="A7" t="str">
            <v>YEAR</v>
          </cell>
          <cell r="D7">
            <v>0</v>
          </cell>
          <cell r="E7">
            <v>1</v>
          </cell>
          <cell r="F7">
            <v>2</v>
          </cell>
          <cell r="G7">
            <v>3</v>
          </cell>
          <cell r="H7">
            <v>4</v>
          </cell>
          <cell r="I7">
            <v>5</v>
          </cell>
          <cell r="J7">
            <v>6</v>
          </cell>
          <cell r="K7">
            <v>7</v>
          </cell>
          <cell r="L7">
            <v>8</v>
          </cell>
          <cell r="M7">
            <v>9</v>
          </cell>
          <cell r="N7">
            <v>10</v>
          </cell>
          <cell r="O7">
            <v>11</v>
          </cell>
          <cell r="P7">
            <v>12</v>
          </cell>
          <cell r="Q7">
            <v>13</v>
          </cell>
          <cell r="R7">
            <v>14</v>
          </cell>
          <cell r="S7">
            <v>15</v>
          </cell>
          <cell r="T7">
            <v>16</v>
          </cell>
          <cell r="U7">
            <v>17</v>
          </cell>
          <cell r="V7">
            <v>18</v>
          </cell>
          <cell r="W7">
            <v>19</v>
          </cell>
          <cell r="X7">
            <v>20</v>
          </cell>
        </row>
        <row r="9">
          <cell r="A9" t="str">
            <v>Customer No</v>
          </cell>
          <cell r="B9" t="str">
            <v>DOMESTIC</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row>
        <row r="10">
          <cell r="B10" t="str">
            <v>INDUSTRIAL</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row>
        <row r="11">
          <cell r="B11" t="str">
            <v>COMMERCIAL</v>
          </cell>
          <cell r="D11">
            <v>0</v>
          </cell>
          <cell r="E11">
            <v>2</v>
          </cell>
          <cell r="F11">
            <v>3</v>
          </cell>
          <cell r="G11">
            <v>5</v>
          </cell>
          <cell r="H11">
            <v>5</v>
          </cell>
          <cell r="I11">
            <v>5</v>
          </cell>
          <cell r="J11">
            <v>5</v>
          </cell>
          <cell r="K11">
            <v>5</v>
          </cell>
          <cell r="L11">
            <v>5</v>
          </cell>
          <cell r="M11">
            <v>5</v>
          </cell>
          <cell r="N11">
            <v>5</v>
          </cell>
          <cell r="O11">
            <v>5</v>
          </cell>
          <cell r="P11">
            <v>5</v>
          </cell>
          <cell r="Q11">
            <v>5</v>
          </cell>
          <cell r="R11">
            <v>5</v>
          </cell>
          <cell r="S11">
            <v>5</v>
          </cell>
          <cell r="T11">
            <v>5</v>
          </cell>
          <cell r="U11">
            <v>5</v>
          </cell>
          <cell r="V11">
            <v>5</v>
          </cell>
          <cell r="W11">
            <v>5</v>
          </cell>
          <cell r="X11">
            <v>5</v>
          </cell>
        </row>
        <row r="12">
          <cell r="B12" t="str">
            <v>MEDIUM VOLUME</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row>
        <row r="13">
          <cell r="A13" t="str">
            <v>GJ</v>
          </cell>
          <cell r="B13" t="str">
            <v>DOMESTIC</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row>
        <row r="14">
          <cell r="B14" t="str">
            <v>INDUSTRIAL</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row r="15">
          <cell r="B15" t="str">
            <v>COMMERCIAL</v>
          </cell>
          <cell r="D15">
            <v>0</v>
          </cell>
          <cell r="E15">
            <v>13000</v>
          </cell>
          <cell r="F15">
            <v>18000</v>
          </cell>
          <cell r="G15">
            <v>32000</v>
          </cell>
          <cell r="H15">
            <v>32000</v>
          </cell>
          <cell r="I15">
            <v>32000</v>
          </cell>
          <cell r="J15">
            <v>32000</v>
          </cell>
          <cell r="K15">
            <v>32000</v>
          </cell>
          <cell r="L15">
            <v>32000</v>
          </cell>
          <cell r="M15">
            <v>32000</v>
          </cell>
          <cell r="N15">
            <v>32000</v>
          </cell>
          <cell r="O15">
            <v>32000</v>
          </cell>
          <cell r="P15">
            <v>32000</v>
          </cell>
          <cell r="Q15">
            <v>32000</v>
          </cell>
          <cell r="R15">
            <v>32000</v>
          </cell>
          <cell r="S15">
            <v>32000</v>
          </cell>
          <cell r="T15">
            <v>32000</v>
          </cell>
          <cell r="U15">
            <v>32000</v>
          </cell>
          <cell r="V15">
            <v>32000</v>
          </cell>
          <cell r="W15">
            <v>32000</v>
          </cell>
          <cell r="X15">
            <v>32000</v>
          </cell>
        </row>
        <row r="16">
          <cell r="B16" t="str">
            <v>MEDIUM VOLUME</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row>
        <row r="17">
          <cell r="A17" t="str">
            <v>Ave $ / GJ</v>
          </cell>
          <cell r="B17" t="str">
            <v>DOMESTIC</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row>
        <row r="18">
          <cell r="B18" t="str">
            <v>INDUSTRIAL</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row>
        <row r="19">
          <cell r="B19" t="str">
            <v>COMMERCIAL</v>
          </cell>
          <cell r="D19">
            <v>0</v>
          </cell>
          <cell r="E19">
            <v>2.5167693101599999</v>
          </cell>
          <cell r="F19">
            <v>2.6735774314934226</v>
          </cell>
          <cell r="G19">
            <v>2.6044634296612328</v>
          </cell>
          <cell r="H19">
            <v>2.6435303811061504</v>
          </cell>
          <cell r="I19">
            <v>2.6831833368227422</v>
          </cell>
          <cell r="J19">
            <v>2.7234310868750837</v>
          </cell>
          <cell r="K19">
            <v>2.7642825531782091</v>
          </cell>
          <cell r="L19">
            <v>2.8057467914758822</v>
          </cell>
          <cell r="M19">
            <v>2.8478329933480193</v>
          </cell>
          <cell r="N19">
            <v>2.8905504882482407</v>
          </cell>
          <cell r="O19">
            <v>2.933908745571963</v>
          </cell>
          <cell r="P19">
            <v>2.9779173767555425</v>
          </cell>
          <cell r="Q19">
            <v>3.0225861374068761</v>
          </cell>
          <cell r="R19">
            <v>3.0679249294679796</v>
          </cell>
          <cell r="S19">
            <v>3.1139438034099975</v>
          </cell>
          <cell r="T19">
            <v>3.1606529604611477</v>
          </cell>
          <cell r="U19">
            <v>3.208062754868064</v>
          </cell>
          <cell r="V19">
            <v>3.2561836961910853</v>
          </cell>
          <cell r="W19">
            <v>3.3050264516339514</v>
          </cell>
          <cell r="X19">
            <v>3.3546018484084601</v>
          </cell>
        </row>
        <row r="20">
          <cell r="B20" t="str">
            <v>MEDIUM VOLUME</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row>
        <row r="22">
          <cell r="A22" t="str">
            <v>Revenue</v>
          </cell>
          <cell r="B22" t="str">
            <v>DOMESTIC</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row>
        <row r="23">
          <cell r="B23" t="str">
            <v>INDUSTRIAL</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row>
        <row r="24">
          <cell r="B24" t="str">
            <v>COMMERCIAL</v>
          </cell>
          <cell r="D24">
            <v>0</v>
          </cell>
          <cell r="E24">
            <v>32718.001032079999</v>
          </cell>
          <cell r="F24">
            <v>48124.393766881607</v>
          </cell>
          <cell r="G24">
            <v>83342.829749159442</v>
          </cell>
          <cell r="H24">
            <v>84592.972195396811</v>
          </cell>
          <cell r="I24">
            <v>85861.866778327749</v>
          </cell>
          <cell r="J24">
            <v>87149.794780002674</v>
          </cell>
          <cell r="K24">
            <v>88457.041701702692</v>
          </cell>
          <cell r="L24">
            <v>89783.897327228231</v>
          </cell>
          <cell r="M24">
            <v>91130.655787136624</v>
          </cell>
          <cell r="N24">
            <v>92497.615623943697</v>
          </cell>
          <cell r="O24">
            <v>93885.079858302823</v>
          </cell>
          <cell r="P24">
            <v>95293.356056177363</v>
          </cell>
          <cell r="Q24">
            <v>96722.756397020028</v>
          </cell>
          <cell r="R24">
            <v>98173.59774297534</v>
          </cell>
          <cell r="S24">
            <v>99646.201709119923</v>
          </cell>
          <cell r="T24">
            <v>101140.89473475673</v>
          </cell>
          <cell r="U24">
            <v>102658.00815577805</v>
          </cell>
          <cell r="V24">
            <v>104197.87827811473</v>
          </cell>
          <cell r="W24">
            <v>105760.84645228644</v>
          </cell>
          <cell r="X24">
            <v>107347.25914907073</v>
          </cell>
        </row>
        <row r="25">
          <cell r="B25" t="str">
            <v>MEDIUM VOLUME</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row>
        <row r="26">
          <cell r="A26" t="str">
            <v>NETWORK REVENUE</v>
          </cell>
          <cell r="C26">
            <v>0</v>
          </cell>
          <cell r="D26">
            <v>0</v>
          </cell>
          <cell r="E26">
            <v>32718.001032079999</v>
          </cell>
          <cell r="F26">
            <v>48124.393766881607</v>
          </cell>
          <cell r="G26">
            <v>83342.829749159442</v>
          </cell>
          <cell r="H26">
            <v>84592.972195396811</v>
          </cell>
          <cell r="I26">
            <v>85861.866778327749</v>
          </cell>
          <cell r="J26">
            <v>87149.794780002674</v>
          </cell>
          <cell r="K26">
            <v>88457.041701702692</v>
          </cell>
          <cell r="L26">
            <v>89783.897327228231</v>
          </cell>
          <cell r="M26">
            <v>91130.655787136624</v>
          </cell>
          <cell r="N26">
            <v>92497.615623943697</v>
          </cell>
          <cell r="O26">
            <v>93885.079858302823</v>
          </cell>
          <cell r="P26">
            <v>95293.356056177363</v>
          </cell>
          <cell r="Q26">
            <v>96722.756397020028</v>
          </cell>
          <cell r="R26">
            <v>98173.59774297534</v>
          </cell>
          <cell r="S26">
            <v>99646.201709119923</v>
          </cell>
          <cell r="T26">
            <v>101140.89473475673</v>
          </cell>
          <cell r="U26">
            <v>102658.00815577805</v>
          </cell>
          <cell r="V26">
            <v>104197.87827811473</v>
          </cell>
          <cell r="W26">
            <v>105760.84645228644</v>
          </cell>
          <cell r="X26">
            <v>107347.25914907073</v>
          </cell>
        </row>
        <row r="28">
          <cell r="A28" t="str">
            <v>OPERATING EXPENDITURE</v>
          </cell>
        </row>
        <row r="29">
          <cell r="A29" t="str">
            <v>$ per Customer</v>
          </cell>
          <cell r="B29" t="str">
            <v>DOMESTIC</v>
          </cell>
          <cell r="C29">
            <v>5</v>
          </cell>
        </row>
        <row r="30">
          <cell r="B30" t="str">
            <v>INDUSTRIAL</v>
          </cell>
          <cell r="C30">
            <v>10</v>
          </cell>
        </row>
        <row r="31">
          <cell r="B31" t="str">
            <v>COMMERCIAL</v>
          </cell>
          <cell r="C31">
            <v>10</v>
          </cell>
        </row>
        <row r="32">
          <cell r="B32" t="str">
            <v>MEDIUM VOLUME</v>
          </cell>
          <cell r="C32">
            <v>10</v>
          </cell>
        </row>
        <row r="33">
          <cell r="A33" t="str">
            <v>Network marginal O&amp;M - Fixed</v>
          </cell>
          <cell r="D33">
            <v>0</v>
          </cell>
          <cell r="E33">
            <v>20.5</v>
          </cell>
          <cell r="F33">
            <v>31.518749999999997</v>
          </cell>
          <cell r="G33">
            <v>53.844531249999996</v>
          </cell>
          <cell r="H33">
            <v>55.190644531249987</v>
          </cell>
          <cell r="I33">
            <v>56.570410644531236</v>
          </cell>
          <cell r="J33">
            <v>57.98467091064451</v>
          </cell>
          <cell r="K33">
            <v>59.434287683410616</v>
          </cell>
          <cell r="L33">
            <v>60.920144875495872</v>
          </cell>
          <cell r="M33">
            <v>62.443148497383262</v>
          </cell>
          <cell r="N33">
            <v>64.004227209817827</v>
          </cell>
          <cell r="O33">
            <v>65.604332890063276</v>
          </cell>
          <cell r="P33">
            <v>67.244441212314854</v>
          </cell>
          <cell r="Q33">
            <v>68.925552242622729</v>
          </cell>
          <cell r="R33">
            <v>70.648691048688278</v>
          </cell>
          <cell r="S33">
            <v>72.414908324905483</v>
          </cell>
          <cell r="T33">
            <v>74.225281033028111</v>
          </cell>
          <cell r="U33">
            <v>76.08091305885381</v>
          </cell>
          <cell r="V33">
            <v>77.982935885325148</v>
          </cell>
          <cell r="W33">
            <v>79.93250928245827</v>
          </cell>
          <cell r="X33">
            <v>81.930822014519705</v>
          </cell>
        </row>
        <row r="34">
          <cell r="A34" t="str">
            <v>Licence Fee (QLD)</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row>
        <row r="35">
          <cell r="A35" t="str">
            <v>Network Marketing Cost</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A36" t="str">
            <v>O&amp;M Variable Rate</v>
          </cell>
          <cell r="D36">
            <v>0.03</v>
          </cell>
          <cell r="E36">
            <v>0.03</v>
          </cell>
          <cell r="F36">
            <v>0.03</v>
          </cell>
          <cell r="G36">
            <v>0.03</v>
          </cell>
          <cell r="H36">
            <v>0.03</v>
          </cell>
          <cell r="I36">
            <v>0.03</v>
          </cell>
          <cell r="J36">
            <v>0.03</v>
          </cell>
          <cell r="K36">
            <v>0.03</v>
          </cell>
          <cell r="L36">
            <v>0.03</v>
          </cell>
          <cell r="M36">
            <v>0.03</v>
          </cell>
          <cell r="N36">
            <v>0.03</v>
          </cell>
          <cell r="O36">
            <v>0.03</v>
          </cell>
          <cell r="P36">
            <v>0.03</v>
          </cell>
          <cell r="Q36">
            <v>0.03</v>
          </cell>
          <cell r="R36">
            <v>0.03</v>
          </cell>
          <cell r="S36">
            <v>0.03</v>
          </cell>
          <cell r="T36">
            <v>0.03</v>
          </cell>
          <cell r="U36">
            <v>0.03</v>
          </cell>
          <cell r="V36">
            <v>0.03</v>
          </cell>
          <cell r="W36">
            <v>0.03</v>
          </cell>
          <cell r="X36">
            <v>0.03</v>
          </cell>
        </row>
        <row r="37">
          <cell r="A37" t="str">
            <v>O&amp;M Variable</v>
          </cell>
          <cell r="D37">
            <v>0</v>
          </cell>
          <cell r="E37">
            <v>981.5400309623999</v>
          </cell>
          <cell r="F37">
            <v>1443.7318130064482</v>
          </cell>
          <cell r="G37">
            <v>2500.2848924747832</v>
          </cell>
          <cell r="H37">
            <v>2537.7891658619042</v>
          </cell>
          <cell r="I37">
            <v>2575.8560033498325</v>
          </cell>
          <cell r="J37">
            <v>2614.4938434000801</v>
          </cell>
          <cell r="K37">
            <v>2653.7112510510806</v>
          </cell>
          <cell r="L37">
            <v>2693.5169198168469</v>
          </cell>
          <cell r="M37">
            <v>2733.9196736140984</v>
          </cell>
          <cell r="N37">
            <v>2774.9284687183108</v>
          </cell>
          <cell r="O37">
            <v>2816.5523957490846</v>
          </cell>
          <cell r="P37">
            <v>2858.8006816853208</v>
          </cell>
          <cell r="Q37">
            <v>2901.6826919106006</v>
          </cell>
          <cell r="R37">
            <v>2945.20793228926</v>
          </cell>
          <cell r="S37">
            <v>2989.3860512735978</v>
          </cell>
          <cell r="T37">
            <v>3034.2268420427017</v>
          </cell>
          <cell r="U37">
            <v>3079.7402446733413</v>
          </cell>
          <cell r="V37">
            <v>3125.9363483434418</v>
          </cell>
          <cell r="W37">
            <v>3172.825393568593</v>
          </cell>
          <cell r="X37">
            <v>3220.4177744721219</v>
          </cell>
        </row>
        <row r="38">
          <cell r="A38" t="str">
            <v>Cost reduction Bonus</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row>
        <row r="39">
          <cell r="A39" t="str">
            <v>Total</v>
          </cell>
          <cell r="D39">
            <v>0</v>
          </cell>
          <cell r="E39">
            <v>1002.0400309623999</v>
          </cell>
          <cell r="F39">
            <v>1475.2505630064481</v>
          </cell>
          <cell r="G39">
            <v>2554.129423724783</v>
          </cell>
          <cell r="H39">
            <v>2592.9798103931544</v>
          </cell>
          <cell r="I39">
            <v>2632.4264139943639</v>
          </cell>
          <cell r="J39">
            <v>2672.4785143107247</v>
          </cell>
          <cell r="K39">
            <v>2713.1455387344913</v>
          </cell>
          <cell r="L39">
            <v>2754.4370646923426</v>
          </cell>
          <cell r="M39">
            <v>2796.3628221114818</v>
          </cell>
          <cell r="N39">
            <v>2838.9326959281289</v>
          </cell>
          <cell r="O39">
            <v>2882.1567286391478</v>
          </cell>
          <cell r="P39">
            <v>2926.0451228976358</v>
          </cell>
          <cell r="Q39">
            <v>2970.6082441532235</v>
          </cell>
          <cell r="R39">
            <v>3015.8566233379483</v>
          </cell>
          <cell r="S39">
            <v>3061.8009595985031</v>
          </cell>
          <cell r="T39">
            <v>3108.45212307573</v>
          </cell>
          <cell r="U39">
            <v>3155.8211577321949</v>
          </cell>
          <cell r="V39">
            <v>3203.9192842287671</v>
          </cell>
          <cell r="W39">
            <v>3252.7579028510513</v>
          </cell>
          <cell r="X39">
            <v>3302.3485964866418</v>
          </cell>
        </row>
        <row r="40">
          <cell r="A40" t="str">
            <v>NET CASHFLOW B/Capital</v>
          </cell>
          <cell r="D40">
            <v>0</v>
          </cell>
          <cell r="E40">
            <v>31715.961001117601</v>
          </cell>
          <cell r="F40">
            <v>46649.143203875159</v>
          </cell>
          <cell r="G40">
            <v>80788.700325434664</v>
          </cell>
          <cell r="H40">
            <v>81999.992385003658</v>
          </cell>
          <cell r="I40">
            <v>83229.440364333379</v>
          </cell>
          <cell r="J40">
            <v>84477.316265691945</v>
          </cell>
          <cell r="K40">
            <v>85743.896162968202</v>
          </cell>
          <cell r="L40">
            <v>87029.460262535882</v>
          </cell>
          <cell r="M40">
            <v>88334.292965025146</v>
          </cell>
          <cell r="N40">
            <v>89658.682928015565</v>
          </cell>
          <cell r="O40">
            <v>91002.923129663672</v>
          </cell>
          <cell r="P40">
            <v>92367.310933279732</v>
          </cell>
          <cell r="Q40">
            <v>93752.148152866808</v>
          </cell>
          <cell r="R40">
            <v>95157.741119637387</v>
          </cell>
          <cell r="S40">
            <v>96584.400749521417</v>
          </cell>
          <cell r="T40">
            <v>98032.442611681006</v>
          </cell>
          <cell r="U40">
            <v>99502.186998045858</v>
          </cell>
          <cell r="V40">
            <v>100993.95899388596</v>
          </cell>
          <cell r="W40">
            <v>102508.08854943539</v>
          </cell>
          <cell r="X40">
            <v>104044.91055258409</v>
          </cell>
        </row>
        <row r="41">
          <cell r="A41" t="str">
            <v>CAPITAL</v>
          </cell>
        </row>
        <row r="42">
          <cell r="A42" t="str">
            <v>MAINS</v>
          </cell>
          <cell r="D42">
            <v>309012.68199999997</v>
          </cell>
          <cell r="E42">
            <v>0</v>
          </cell>
          <cell r="F42">
            <v>69568.645173749988</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row>
        <row r="43">
          <cell r="A43" t="str">
            <v>Reticulation 1</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row>
        <row r="44">
          <cell r="A44" t="str">
            <v>Reticulation 2</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row>
        <row r="45">
          <cell r="A45" t="str">
            <v>Reticulation 3</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row>
        <row r="46">
          <cell r="A46" t="str">
            <v>Reticulation 4</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row>
        <row r="47">
          <cell r="A47" t="str">
            <v>Connections</v>
          </cell>
        </row>
        <row r="48">
          <cell r="A48" t="str">
            <v>Service</v>
          </cell>
          <cell r="B48" t="str">
            <v>DOMESTIC</v>
          </cell>
          <cell r="C48">
            <v>0</v>
          </cell>
          <cell r="D48" t="str">
            <v>Meters</v>
          </cell>
          <cell r="E48" t="str">
            <v>DOMESTIC</v>
          </cell>
          <cell r="F48">
            <v>0</v>
          </cell>
          <cell r="G48" t="str">
            <v>Other</v>
          </cell>
          <cell r="H48" t="str">
            <v>DOMESTIC</v>
          </cell>
          <cell r="I48">
            <v>0</v>
          </cell>
        </row>
        <row r="49">
          <cell r="B49" t="str">
            <v>COMMERCIAL</v>
          </cell>
          <cell r="C49">
            <v>0</v>
          </cell>
          <cell r="E49" t="str">
            <v>COMMERCIAL</v>
          </cell>
          <cell r="F49">
            <v>16487.5</v>
          </cell>
          <cell r="H49" t="str">
            <v>COMMERCIAL</v>
          </cell>
          <cell r="I49">
            <v>0</v>
          </cell>
        </row>
        <row r="50">
          <cell r="B50" t="str">
            <v>INDUSTRIAL</v>
          </cell>
          <cell r="C50">
            <v>0</v>
          </cell>
          <cell r="E50" t="str">
            <v>INDUSTRIAL</v>
          </cell>
          <cell r="F50">
            <v>0</v>
          </cell>
          <cell r="H50" t="str">
            <v>INDUSTRIAL</v>
          </cell>
          <cell r="I50">
            <v>0</v>
          </cell>
        </row>
        <row r="51">
          <cell r="B51" t="str">
            <v>MEDIUM VOLUME</v>
          </cell>
          <cell r="C51">
            <v>0</v>
          </cell>
          <cell r="E51" t="str">
            <v>MEDIUM VOLUME</v>
          </cell>
          <cell r="F51">
            <v>0</v>
          </cell>
          <cell r="H51" t="str">
            <v>MEDIUM VOLUME</v>
          </cell>
          <cell r="I51">
            <v>0</v>
          </cell>
        </row>
        <row r="53">
          <cell r="A53" t="str">
            <v>New connections</v>
          </cell>
          <cell r="D53">
            <v>0</v>
          </cell>
          <cell r="E53">
            <v>33799.375</v>
          </cell>
          <cell r="F53">
            <v>17322.1796875</v>
          </cell>
          <cell r="G53">
            <v>35510.468359374994</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row>
        <row r="54">
          <cell r="A54" t="str">
            <v>Mains Replacement</v>
          </cell>
        </row>
        <row r="55">
          <cell r="A55" t="str">
            <v>Mains Extension</v>
          </cell>
        </row>
        <row r="56">
          <cell r="A56" t="str">
            <v>Total Connection Capital</v>
          </cell>
          <cell r="C56">
            <v>0</v>
          </cell>
          <cell r="D56">
            <v>0</v>
          </cell>
          <cell r="E56">
            <v>33799.375</v>
          </cell>
          <cell r="F56">
            <v>17322.1796875</v>
          </cell>
          <cell r="G56">
            <v>35510.468359374994</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row>
        <row r="57">
          <cell r="A57" t="str">
            <v>Total Capital</v>
          </cell>
          <cell r="C57">
            <v>0</v>
          </cell>
          <cell r="D57">
            <v>309012.68199999997</v>
          </cell>
          <cell r="E57">
            <v>33799.375</v>
          </cell>
          <cell r="F57">
            <v>86890.824861249988</v>
          </cell>
          <cell r="G57">
            <v>35510.468359374994</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row>
        <row r="58">
          <cell r="A58" t="str">
            <v>NET CASHFLOW A/Capital</v>
          </cell>
          <cell r="D58">
            <v>-309012.68199999997</v>
          </cell>
          <cell r="E58">
            <v>-2083.4139988824027</v>
          </cell>
          <cell r="F58">
            <v>-40241.681657374837</v>
          </cell>
          <cell r="G58">
            <v>45278.231966059662</v>
          </cell>
          <cell r="H58">
            <v>81999.992385003658</v>
          </cell>
          <cell r="I58">
            <v>83229.440364333379</v>
          </cell>
          <cell r="J58">
            <v>84477.316265691945</v>
          </cell>
          <cell r="K58">
            <v>85743.896162968202</v>
          </cell>
          <cell r="L58">
            <v>87029.460262535882</v>
          </cell>
          <cell r="M58">
            <v>88334.292965025146</v>
          </cell>
          <cell r="N58">
            <v>89658.682928015565</v>
          </cell>
          <cell r="O58">
            <v>91002.923129663672</v>
          </cell>
          <cell r="P58">
            <v>92367.310933279732</v>
          </cell>
          <cell r="Q58">
            <v>93752.148152866808</v>
          </cell>
          <cell r="R58">
            <v>95157.741119637387</v>
          </cell>
          <cell r="S58">
            <v>96584.400749521417</v>
          </cell>
          <cell r="T58">
            <v>98032.442611681006</v>
          </cell>
          <cell r="U58">
            <v>99502.186998045858</v>
          </cell>
          <cell r="V58">
            <v>100993.95899388596</v>
          </cell>
          <cell r="W58">
            <v>102508.08854943539</v>
          </cell>
          <cell r="X58">
            <v>104044.91055258409</v>
          </cell>
        </row>
        <row r="59">
          <cell r="A59" t="str">
            <v>Discount Factor</v>
          </cell>
          <cell r="C59">
            <v>1</v>
          </cell>
          <cell r="D59">
            <v>1</v>
          </cell>
          <cell r="E59">
            <v>1.1000000000000001</v>
          </cell>
          <cell r="F59">
            <v>1.2100000000000002</v>
          </cell>
          <cell r="G59">
            <v>1.3310000000000004</v>
          </cell>
          <cell r="H59">
            <v>1.4641000000000006</v>
          </cell>
          <cell r="I59">
            <v>1.6105100000000008</v>
          </cell>
          <cell r="J59">
            <v>1.7715610000000011</v>
          </cell>
          <cell r="K59">
            <v>1.9487171000000014</v>
          </cell>
          <cell r="L59">
            <v>2.1435888100000016</v>
          </cell>
          <cell r="M59">
            <v>2.3579476910000019</v>
          </cell>
          <cell r="N59">
            <v>2.5937424601000023</v>
          </cell>
          <cell r="O59">
            <v>2.8531167061100029</v>
          </cell>
          <cell r="P59">
            <v>3.1384283767210035</v>
          </cell>
          <cell r="Q59">
            <v>3.4522712143931042</v>
          </cell>
          <cell r="R59">
            <v>3.7974983358324148</v>
          </cell>
          <cell r="S59">
            <v>4.1772481694156562</v>
          </cell>
          <cell r="T59">
            <v>4.594972986357222</v>
          </cell>
          <cell r="U59">
            <v>5.0544702849929442</v>
          </cell>
          <cell r="V59">
            <v>5.5599173134922388</v>
          </cell>
          <cell r="W59">
            <v>6.1159090448414632</v>
          </cell>
          <cell r="X59">
            <v>6.72749994932561</v>
          </cell>
        </row>
        <row r="60">
          <cell r="A60" t="str">
            <v>Annual NPV</v>
          </cell>
          <cell r="C60">
            <v>0</v>
          </cell>
          <cell r="D60">
            <v>-309012.68199999997</v>
          </cell>
          <cell r="E60">
            <v>-1894.0127262567296</v>
          </cell>
          <cell r="F60">
            <v>-33257.588146590766</v>
          </cell>
          <cell r="G60">
            <v>34018.205834755558</v>
          </cell>
          <cell r="H60">
            <v>56007.09813879081</v>
          </cell>
          <cell r="I60">
            <v>51678.934228494909</v>
          </cell>
          <cell r="J60">
            <v>47685.242712890999</v>
          </cell>
          <cell r="K60">
            <v>44000.176404757847</v>
          </cell>
          <cell r="L60">
            <v>40599.885508142681</v>
          </cell>
          <cell r="M60">
            <v>37462.363267084482</v>
          </cell>
          <cell r="N60">
            <v>34567.30354198649</v>
          </cell>
          <cell r="O60">
            <v>31895.969391921193</v>
          </cell>
          <cell r="P60">
            <v>29431.071812377668</v>
          </cell>
          <cell r="Q60">
            <v>27156.657843682213</v>
          </cell>
          <cell r="R60">
            <v>25058.007325967326</v>
          </cell>
          <cell r="S60">
            <v>23121.537632520489</v>
          </cell>
          <cell r="T60">
            <v>21334.715764977464</v>
          </cell>
          <cell r="U60">
            <v>19685.977241467699</v>
          </cell>
          <cell r="V60">
            <v>18164.65125278107</v>
          </cell>
          <cell r="W60">
            <v>16760.891602189058</v>
          </cell>
          <cell r="X60">
            <v>15465.612981983588</v>
          </cell>
        </row>
        <row r="61">
          <cell r="A61" t="str">
            <v>Cum. NPV</v>
          </cell>
          <cell r="C61">
            <v>0</v>
          </cell>
          <cell r="D61">
            <v>-309012.68199999997</v>
          </cell>
          <cell r="E61">
            <v>-310906.69472625671</v>
          </cell>
          <cell r="F61">
            <v>-344164.28287284746</v>
          </cell>
          <cell r="G61">
            <v>-310146.0770380919</v>
          </cell>
          <cell r="H61">
            <v>-254138.97889930109</v>
          </cell>
          <cell r="I61">
            <v>-202460.04467080618</v>
          </cell>
          <cell r="J61">
            <v>-154774.80195791519</v>
          </cell>
          <cell r="K61">
            <v>-110774.62555315734</v>
          </cell>
          <cell r="L61">
            <v>-70174.740045014652</v>
          </cell>
          <cell r="M61">
            <v>-32712.376777930171</v>
          </cell>
          <cell r="N61">
            <v>1854.9267640563194</v>
          </cell>
          <cell r="O61">
            <v>33750.896155977513</v>
          </cell>
          <cell r="P61">
            <v>63181.96796835518</v>
          </cell>
          <cell r="Q61">
            <v>90338.625812037397</v>
          </cell>
          <cell r="R61">
            <v>115396.63313800472</v>
          </cell>
          <cell r="S61">
            <v>138518.1707705252</v>
          </cell>
          <cell r="T61">
            <v>159852.88653550268</v>
          </cell>
          <cell r="U61">
            <v>179538.86377697036</v>
          </cell>
          <cell r="V61">
            <v>197703.51502975143</v>
          </cell>
          <cell r="W61">
            <v>214464.40663194048</v>
          </cell>
          <cell r="X61">
            <v>229930.01961392406</v>
          </cell>
        </row>
        <row r="62">
          <cell r="A62" t="str">
            <v>NPV</v>
          </cell>
          <cell r="C62">
            <v>209027.29055811276</v>
          </cell>
        </row>
        <row r="63">
          <cell r="A63" t="str">
            <v>IRR</v>
          </cell>
          <cell r="B63" t="str">
            <v>Cumulative</v>
          </cell>
          <cell r="D63" t="e">
            <v>#NUM!</v>
          </cell>
          <cell r="E63" t="e">
            <v>#NUM!</v>
          </cell>
          <cell r="F63" t="e">
            <v>#NUM!</v>
          </cell>
          <cell r="G63" t="e">
            <v>#NUM!</v>
          </cell>
          <cell r="H63" t="e">
            <v>#NUM!</v>
          </cell>
          <cell r="I63">
            <v>-0.12150556354842552</v>
          </cell>
          <cell r="J63">
            <v>-3.8276043566881905E-2</v>
          </cell>
          <cell r="K63">
            <v>1.6286094707894466E-2</v>
          </cell>
          <cell r="L63">
            <v>5.3986779358882978E-2</v>
          </cell>
          <cell r="M63">
            <v>8.102304205758025E-2</v>
          </cell>
          <cell r="N63">
            <v>0.10096694492625009</v>
          </cell>
          <cell r="O63">
            <v>0.11601171840159373</v>
          </cell>
          <cell r="P63">
            <v>0.12756904506875397</v>
          </cell>
          <cell r="Q63">
            <v>0.13658207731924552</v>
          </cell>
          <cell r="R63">
            <v>0.14370046320514454</v>
          </cell>
          <cell r="S63">
            <v>0.14938327076436875</v>
          </cell>
          <cell r="T63">
            <v>0.15396204077554507</v>
          </cell>
          <cell r="U63">
            <v>0.15768075806485587</v>
          </cell>
          <cell r="V63">
            <v>0.16072194161664222</v>
          </cell>
          <cell r="W63">
            <v>0.16322411078225549</v>
          </cell>
          <cell r="X63">
            <v>0.16529374079383549</v>
          </cell>
        </row>
        <row r="100">
          <cell r="D100">
            <v>309012.68199999997</v>
          </cell>
          <cell r="E100">
            <v>33799.375</v>
          </cell>
          <cell r="F100">
            <v>86890.824861249988</v>
          </cell>
          <cell r="G100">
            <v>35510.468359374994</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465213.35022062494</v>
          </cell>
        </row>
        <row r="101">
          <cell r="Y101">
            <v>0</v>
          </cell>
        </row>
        <row r="102">
          <cell r="D102">
            <v>16454.925316499997</v>
          </cell>
          <cell r="E102">
            <v>18254.742035249998</v>
          </cell>
          <cell r="F102">
            <v>22881.678459111557</v>
          </cell>
          <cell r="G102">
            <v>24772.610899248277</v>
          </cell>
          <cell r="H102">
            <v>24772.610899248277</v>
          </cell>
          <cell r="I102">
            <v>24772.610899248277</v>
          </cell>
          <cell r="J102">
            <v>24772.610899248277</v>
          </cell>
          <cell r="K102">
            <v>24772.610899248277</v>
          </cell>
          <cell r="L102">
            <v>24772.610899248277</v>
          </cell>
          <cell r="M102">
            <v>24772.610899248277</v>
          </cell>
          <cell r="N102">
            <v>24772.610899248277</v>
          </cell>
          <cell r="O102">
            <v>24772.610899248277</v>
          </cell>
          <cell r="P102">
            <v>24772.610899248277</v>
          </cell>
          <cell r="Q102">
            <v>24772.610899248277</v>
          </cell>
          <cell r="R102">
            <v>24772.610899248277</v>
          </cell>
          <cell r="S102">
            <v>24772.610899248277</v>
          </cell>
          <cell r="T102">
            <v>24772.610899248277</v>
          </cell>
          <cell r="U102">
            <v>24772.610899248277</v>
          </cell>
          <cell r="V102">
            <v>24772.610899248277</v>
          </cell>
          <cell r="W102">
            <v>24772.610899248277</v>
          </cell>
          <cell r="X102">
            <v>24772.610899248277</v>
          </cell>
          <cell r="Y102">
            <v>503498.34199733054</v>
          </cell>
        </row>
        <row r="103">
          <cell r="Y103">
            <v>0</v>
          </cell>
        </row>
        <row r="104">
          <cell r="D104">
            <v>-16454.925316499997</v>
          </cell>
          <cell r="E104">
            <v>13461.218965867603</v>
          </cell>
          <cell r="F104">
            <v>23767.464744763602</v>
          </cell>
          <cell r="G104">
            <v>56016.089426186387</v>
          </cell>
          <cell r="H104">
            <v>57227.381485755381</v>
          </cell>
          <cell r="I104">
            <v>58456.829465085102</v>
          </cell>
          <cell r="J104">
            <v>59704.705366443668</v>
          </cell>
          <cell r="K104">
            <v>60971.285263719925</v>
          </cell>
          <cell r="L104">
            <v>62256.849363287605</v>
          </cell>
          <cell r="M104">
            <v>63561.682065776869</v>
          </cell>
          <cell r="N104">
            <v>64886.072028767288</v>
          </cell>
          <cell r="O104">
            <v>66230.312230415395</v>
          </cell>
          <cell r="P104">
            <v>67594.700034031455</v>
          </cell>
          <cell r="Q104">
            <v>68979.537253618531</v>
          </cell>
          <cell r="R104">
            <v>70385.13022038911</v>
          </cell>
          <cell r="S104">
            <v>71811.78985027314</v>
          </cell>
          <cell r="T104">
            <v>73259.83171243273</v>
          </cell>
          <cell r="U104">
            <v>74729.576098797581</v>
          </cell>
          <cell r="V104">
            <v>76221.34809463768</v>
          </cell>
          <cell r="W104">
            <v>77735.477650187109</v>
          </cell>
          <cell r="X104">
            <v>79272.299653335809</v>
          </cell>
          <cell r="Y104">
            <v>1230074.6556572721</v>
          </cell>
        </row>
        <row r="107">
          <cell r="D107">
            <v>0</v>
          </cell>
          <cell r="E107">
            <v>1</v>
          </cell>
          <cell r="F107">
            <v>2</v>
          </cell>
          <cell r="G107">
            <v>3</v>
          </cell>
          <cell r="H107">
            <v>4</v>
          </cell>
          <cell r="I107">
            <v>5</v>
          </cell>
          <cell r="J107">
            <v>6</v>
          </cell>
          <cell r="K107">
            <v>7</v>
          </cell>
          <cell r="L107">
            <v>8</v>
          </cell>
          <cell r="M107">
            <v>9</v>
          </cell>
          <cell r="N107">
            <v>10</v>
          </cell>
          <cell r="O107">
            <v>11</v>
          </cell>
          <cell r="P107">
            <v>12</v>
          </cell>
          <cell r="Q107">
            <v>13</v>
          </cell>
          <cell r="R107">
            <v>14</v>
          </cell>
          <cell r="S107">
            <v>15</v>
          </cell>
          <cell r="T107">
            <v>16</v>
          </cell>
          <cell r="U107">
            <v>17</v>
          </cell>
          <cell r="V107">
            <v>18</v>
          </cell>
          <cell r="W107">
            <v>19</v>
          </cell>
          <cell r="X107">
            <v>20</v>
          </cell>
        </row>
        <row r="108">
          <cell r="D108">
            <v>0</v>
          </cell>
          <cell r="E108">
            <v>32718.001032079999</v>
          </cell>
          <cell r="F108">
            <v>48124.393766881607</v>
          </cell>
          <cell r="G108">
            <v>83342.829749159442</v>
          </cell>
          <cell r="H108">
            <v>84592.972195396811</v>
          </cell>
          <cell r="I108">
            <v>85861.866778327749</v>
          </cell>
          <cell r="J108">
            <v>87149.794780002674</v>
          </cell>
          <cell r="K108">
            <v>88457.041701702692</v>
          </cell>
          <cell r="L108">
            <v>89783.897327228231</v>
          </cell>
          <cell r="M108">
            <v>91130.655787136624</v>
          </cell>
          <cell r="N108">
            <v>92497.615623943697</v>
          </cell>
          <cell r="O108">
            <v>93885.079858302823</v>
          </cell>
          <cell r="P108">
            <v>95293.356056177363</v>
          </cell>
          <cell r="Q108">
            <v>96722.756397020028</v>
          </cell>
          <cell r="R108">
            <v>98173.59774297534</v>
          </cell>
          <cell r="S108">
            <v>99646.201709119923</v>
          </cell>
          <cell r="T108">
            <v>101140.89473475673</v>
          </cell>
          <cell r="U108">
            <v>102658.00815577805</v>
          </cell>
          <cell r="V108">
            <v>104197.87827811473</v>
          </cell>
          <cell r="W108">
            <v>105760.84645228644</v>
          </cell>
          <cell r="X108">
            <v>107347.25914907073</v>
          </cell>
          <cell r="Y108">
            <v>1788484.9472754621</v>
          </cell>
        </row>
        <row r="109">
          <cell r="D109">
            <v>0</v>
          </cell>
          <cell r="E109">
            <v>1002.0400309623999</v>
          </cell>
          <cell r="F109">
            <v>1475.2505630064481</v>
          </cell>
          <cell r="G109">
            <v>2554.129423724783</v>
          </cell>
          <cell r="H109">
            <v>2592.9798103931544</v>
          </cell>
          <cell r="I109">
            <v>2632.4264139943639</v>
          </cell>
          <cell r="J109">
            <v>2672.4785143107247</v>
          </cell>
          <cell r="K109">
            <v>2713.1455387344913</v>
          </cell>
          <cell r="L109">
            <v>2754.4370646923426</v>
          </cell>
          <cell r="M109">
            <v>2796.3628221114818</v>
          </cell>
          <cell r="N109">
            <v>2838.9326959281289</v>
          </cell>
          <cell r="O109">
            <v>2882.1567286391478</v>
          </cell>
          <cell r="P109">
            <v>2926.0451228976358</v>
          </cell>
          <cell r="Q109">
            <v>2970.6082441532235</v>
          </cell>
          <cell r="R109">
            <v>3015.8566233379483</v>
          </cell>
          <cell r="S109">
            <v>3061.8009595985031</v>
          </cell>
          <cell r="T109">
            <v>3108.45212307573</v>
          </cell>
          <cell r="U109">
            <v>3155.8211577321949</v>
          </cell>
          <cell r="V109">
            <v>3203.9192842287671</v>
          </cell>
          <cell r="W109">
            <v>3252.7579028510513</v>
          </cell>
          <cell r="X109">
            <v>3302.3485964866418</v>
          </cell>
          <cell r="Y109">
            <v>54911.949620859152</v>
          </cell>
        </row>
        <row r="110">
          <cell r="C110">
            <v>0</v>
          </cell>
          <cell r="D110">
            <v>0</v>
          </cell>
          <cell r="E110">
            <v>31715.961001117601</v>
          </cell>
          <cell r="F110">
            <v>46649.143203875159</v>
          </cell>
          <cell r="G110">
            <v>80788.700325434664</v>
          </cell>
          <cell r="H110">
            <v>81999.992385003658</v>
          </cell>
          <cell r="I110">
            <v>83229.440364333379</v>
          </cell>
          <cell r="J110">
            <v>84477.316265691945</v>
          </cell>
          <cell r="K110">
            <v>85743.896162968202</v>
          </cell>
          <cell r="L110">
            <v>87029.460262535882</v>
          </cell>
          <cell r="M110">
            <v>88334.292965025146</v>
          </cell>
          <cell r="N110">
            <v>89658.682928015565</v>
          </cell>
          <cell r="O110">
            <v>91002.923129663672</v>
          </cell>
        </row>
        <row r="111">
          <cell r="C111">
            <v>0</v>
          </cell>
        </row>
      </sheetData>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1"/>
      <sheetName val="ADI Matrix ACTUALS"/>
      <sheetName val="Envestra Budget"/>
      <sheetName val="SA Actual V &amp; D"/>
      <sheetName val="CODE"/>
      <sheetName val="QLD Actual V &amp; D"/>
      <sheetName val="NT Actual V &amp; D"/>
      <sheetName val="VIC Actual V"/>
      <sheetName val="VIC Actual D"/>
      <sheetName val="Vic &amp; NSW FRC Rev"/>
      <sheetName val="Wide Bay Actuals"/>
      <sheetName val="Mildura Actuals"/>
      <sheetName val="ADI HAULAGE STATS"/>
    </sheetNames>
    <sheetDataSet>
      <sheetData sheetId="0"/>
      <sheetData sheetId="1" refreshError="1"/>
      <sheetData sheetId="2" refreshError="1"/>
      <sheetData sheetId="3">
        <row r="3">
          <cell r="D3">
            <v>38169</v>
          </cell>
          <cell r="E3">
            <v>38200</v>
          </cell>
          <cell r="F3">
            <v>38231</v>
          </cell>
          <cell r="G3">
            <v>38261</v>
          </cell>
          <cell r="H3">
            <v>38292</v>
          </cell>
          <cell r="I3">
            <v>38322</v>
          </cell>
          <cell r="J3">
            <v>38353</v>
          </cell>
          <cell r="K3">
            <v>38384</v>
          </cell>
          <cell r="L3">
            <v>38412</v>
          </cell>
          <cell r="M3">
            <v>38443</v>
          </cell>
          <cell r="N3">
            <v>38473</v>
          </cell>
          <cell r="O3">
            <v>38504</v>
          </cell>
          <cell r="P3" t="str">
            <v>Total</v>
          </cell>
        </row>
        <row r="7">
          <cell r="D7">
            <v>4890953.1252300991</v>
          </cell>
          <cell r="E7">
            <v>4454495.8270701431</v>
          </cell>
          <cell r="F7">
            <v>3397929.2215523133</v>
          </cell>
          <cell r="G7">
            <v>2571726.1089828904</v>
          </cell>
          <cell r="H7">
            <v>1777921.4077358281</v>
          </cell>
          <cell r="I7">
            <v>1459991.5874577709</v>
          </cell>
          <cell r="J7">
            <v>1305687.717086775</v>
          </cell>
          <cell r="K7">
            <v>1202528.8874456778</v>
          </cell>
          <cell r="L7">
            <v>1601540.4221374649</v>
          </cell>
          <cell r="M7">
            <v>2280765.1422062996</v>
          </cell>
          <cell r="N7">
            <v>3472900.2208513324</v>
          </cell>
          <cell r="O7">
            <v>4384309.7480323939</v>
          </cell>
          <cell r="P7">
            <v>32800749.41578899</v>
          </cell>
        </row>
        <row r="8">
          <cell r="D8">
            <v>2349419.4499899745</v>
          </cell>
          <cell r="E8">
            <v>2454501.1777247107</v>
          </cell>
          <cell r="F8">
            <v>2408037.2061339985</v>
          </cell>
          <cell r="G8">
            <v>2560455.1012506355</v>
          </cell>
          <cell r="H8">
            <v>2137977.2063751454</v>
          </cell>
          <cell r="I8">
            <v>2038171.8345661347</v>
          </cell>
          <cell r="J8">
            <v>2064675.0634495411</v>
          </cell>
          <cell r="K8">
            <v>1990180.785936188</v>
          </cell>
          <cell r="L8">
            <v>2321134.9240861251</v>
          </cell>
          <cell r="M8">
            <v>2099368.5882501365</v>
          </cell>
          <cell r="N8">
            <v>2347084.9586754316</v>
          </cell>
          <cell r="O8">
            <v>2240678.5803849641</v>
          </cell>
          <cell r="P8">
            <v>27011684.876822986</v>
          </cell>
        </row>
        <row r="9">
          <cell r="D9">
            <v>7240372.5752200736</v>
          </cell>
          <cell r="E9">
            <v>6908997.0047948537</v>
          </cell>
          <cell r="F9">
            <v>5805966.4276863113</v>
          </cell>
          <cell r="G9">
            <v>5132181.2102335263</v>
          </cell>
          <cell r="H9">
            <v>3915898.6141109737</v>
          </cell>
          <cell r="I9">
            <v>3498163.4220239054</v>
          </cell>
          <cell r="J9">
            <v>3370362.7805363163</v>
          </cell>
          <cell r="K9">
            <v>3192709.673381866</v>
          </cell>
          <cell r="L9">
            <v>3922675.34622359</v>
          </cell>
          <cell r="M9">
            <v>4380133.7304564361</v>
          </cell>
          <cell r="N9">
            <v>5819985.179526764</v>
          </cell>
          <cell r="O9">
            <v>6624988.328417358</v>
          </cell>
          <cell r="P9">
            <v>59812434.292611971</v>
          </cell>
        </row>
        <row r="13">
          <cell r="D13">
            <v>13746014.967770232</v>
          </cell>
          <cell r="E13">
            <v>12868259.5041954</v>
          </cell>
          <cell r="F13">
            <v>10554597.288143672</v>
          </cell>
          <cell r="G13">
            <v>8442302.7224751841</v>
          </cell>
          <cell r="H13">
            <v>6468850.5121251466</v>
          </cell>
          <cell r="I13">
            <v>5609704.3104953766</v>
          </cell>
          <cell r="J13">
            <v>5215612.2728021117</v>
          </cell>
          <cell r="K13">
            <v>4782332.622363775</v>
          </cell>
          <cell r="L13">
            <v>6112652.6607616628</v>
          </cell>
          <cell r="M13">
            <v>7809839.3400771134</v>
          </cell>
          <cell r="N13">
            <v>10565259.89388746</v>
          </cell>
          <cell r="O13">
            <v>12884868.121380327</v>
          </cell>
          <cell r="P13">
            <v>105060294.21647747</v>
          </cell>
        </row>
        <row r="14">
          <cell r="D14">
            <v>1690710.6872465571</v>
          </cell>
          <cell r="E14">
            <v>1578372.0863859868</v>
          </cell>
          <cell r="F14">
            <v>1274601.1744669692</v>
          </cell>
          <cell r="G14">
            <v>934952.96136986464</v>
          </cell>
          <cell r="H14">
            <v>661305.54046296456</v>
          </cell>
          <cell r="I14">
            <v>535169.29666032502</v>
          </cell>
          <cell r="J14">
            <v>481476.31417448289</v>
          </cell>
          <cell r="K14">
            <v>442901.24390824756</v>
          </cell>
          <cell r="L14">
            <v>600491.68103900854</v>
          </cell>
          <cell r="M14">
            <v>845195.26014498412</v>
          </cell>
          <cell r="N14">
            <v>1218905.7980618221</v>
          </cell>
          <cell r="O14">
            <v>1575363.8488459096</v>
          </cell>
          <cell r="P14">
            <v>11839445.892767124</v>
          </cell>
        </row>
        <row r="15">
          <cell r="D15">
            <v>93360.571471010291</v>
          </cell>
          <cell r="E15">
            <v>84077.018200109116</v>
          </cell>
          <cell r="F15">
            <v>63126.688421843304</v>
          </cell>
          <cell r="G15">
            <v>46781.219912789275</v>
          </cell>
          <cell r="H15">
            <v>29708.752726942043</v>
          </cell>
          <cell r="I15">
            <v>27108.807253844305</v>
          </cell>
          <cell r="J15">
            <v>23912.483762518073</v>
          </cell>
          <cell r="K15">
            <v>22902.117547104535</v>
          </cell>
          <cell r="L15">
            <v>28464.720976838878</v>
          </cell>
          <cell r="M15">
            <v>41002.862712077855</v>
          </cell>
          <cell r="N15">
            <v>62263.080178632306</v>
          </cell>
          <cell r="O15">
            <v>81986.373097223579</v>
          </cell>
          <cell r="P15">
            <v>604694.69626093365</v>
          </cell>
        </row>
        <row r="16">
          <cell r="D16">
            <v>39574.774428238597</v>
          </cell>
          <cell r="E16">
            <v>32999.020719040411</v>
          </cell>
          <cell r="F16">
            <v>28636.221138704503</v>
          </cell>
          <cell r="G16">
            <v>20601.01488001474</v>
          </cell>
          <cell r="H16">
            <v>16028.36603832029</v>
          </cell>
          <cell r="I16">
            <v>13368.760626764702</v>
          </cell>
          <cell r="J16">
            <v>12354.099776838244</v>
          </cell>
          <cell r="K16">
            <v>11769.441755018095</v>
          </cell>
          <cell r="L16">
            <v>13299.252940507569</v>
          </cell>
          <cell r="M16">
            <v>22456.69895074025</v>
          </cell>
          <cell r="N16">
            <v>26727.950431087858</v>
          </cell>
          <cell r="O16">
            <v>37703.757572107155</v>
          </cell>
          <cell r="P16">
            <v>275519.35925738246</v>
          </cell>
        </row>
        <row r="17">
          <cell r="D17">
            <v>537588.36864963651</v>
          </cell>
          <cell r="E17">
            <v>501124.1391914509</v>
          </cell>
          <cell r="F17">
            <v>409912.64716065576</v>
          </cell>
          <cell r="G17">
            <v>299973.48593674501</v>
          </cell>
          <cell r="H17">
            <v>220229.89902583949</v>
          </cell>
          <cell r="I17">
            <v>182531.89373889859</v>
          </cell>
          <cell r="J17">
            <v>168149.25609057545</v>
          </cell>
          <cell r="K17">
            <v>154348.25147683662</v>
          </cell>
          <cell r="L17">
            <v>200505.5590370853</v>
          </cell>
          <cell r="M17">
            <v>275394.55322001025</v>
          </cell>
          <cell r="N17">
            <v>383829.97834825522</v>
          </cell>
          <cell r="O17">
            <v>497730.33130232809</v>
          </cell>
          <cell r="P17">
            <v>3831318.363178317</v>
          </cell>
        </row>
        <row r="18">
          <cell r="D18">
            <v>148739.21213033772</v>
          </cell>
          <cell r="E18">
            <v>135962.42562253968</v>
          </cell>
          <cell r="F18">
            <v>112477.7962571096</v>
          </cell>
          <cell r="G18">
            <v>77055.026505832808</v>
          </cell>
          <cell r="H18">
            <v>61007.286924338507</v>
          </cell>
          <cell r="I18">
            <v>49982.177088194097</v>
          </cell>
          <cell r="J18">
            <v>48336.951616131824</v>
          </cell>
          <cell r="K18">
            <v>43938.578494434441</v>
          </cell>
          <cell r="L18">
            <v>56277.246188333171</v>
          </cell>
          <cell r="M18">
            <v>76106.374929831261</v>
          </cell>
          <cell r="N18">
            <v>104033.56422561592</v>
          </cell>
          <cell r="O18">
            <v>142962.98987605041</v>
          </cell>
          <cell r="P18">
            <v>1056879.6298587495</v>
          </cell>
        </row>
        <row r="19">
          <cell r="D19">
            <v>16255988.581696013</v>
          </cell>
          <cell r="E19">
            <v>15200794.194314526</v>
          </cell>
          <cell r="F19">
            <v>12443351.815588955</v>
          </cell>
          <cell r="G19">
            <v>9821666.4310804307</v>
          </cell>
          <cell r="H19">
            <v>7457130.3573035523</v>
          </cell>
          <cell r="I19">
            <v>6417865.2458634032</v>
          </cell>
          <cell r="J19">
            <v>5949841.3782226583</v>
          </cell>
          <cell r="K19">
            <v>5458192.2555454159</v>
          </cell>
          <cell r="L19">
            <v>7011691.1209434364</v>
          </cell>
          <cell r="M19">
            <v>9069995.0900347549</v>
          </cell>
          <cell r="N19">
            <v>12361020.265132872</v>
          </cell>
          <cell r="O19">
            <v>15220615.422073947</v>
          </cell>
          <cell r="P19">
            <v>122668152.15779996</v>
          </cell>
        </row>
        <row r="22">
          <cell r="D22">
            <v>178702.18998716661</v>
          </cell>
          <cell r="E22">
            <v>178702.18998716661</v>
          </cell>
          <cell r="F22">
            <v>179455.62665383329</v>
          </cell>
          <cell r="G22">
            <v>179455.62665383329</v>
          </cell>
          <cell r="H22">
            <v>180209.06332049996</v>
          </cell>
          <cell r="I22">
            <v>180209.06332049996</v>
          </cell>
          <cell r="J22">
            <v>183676.93748697412</v>
          </cell>
          <cell r="K22">
            <v>183676.93748697412</v>
          </cell>
          <cell r="L22">
            <v>184441.67570364077</v>
          </cell>
          <cell r="M22">
            <v>184441.67570364077</v>
          </cell>
          <cell r="N22">
            <v>185206.41392030744</v>
          </cell>
          <cell r="O22">
            <v>185206.41392030744</v>
          </cell>
          <cell r="P22">
            <v>2183383.8141448447</v>
          </cell>
        </row>
        <row r="23">
          <cell r="D23">
            <v>68751.110066666661</v>
          </cell>
          <cell r="E23">
            <v>68751.110066666661</v>
          </cell>
          <cell r="F23">
            <v>68751.110066666661</v>
          </cell>
          <cell r="G23">
            <v>68751.110066666661</v>
          </cell>
          <cell r="H23">
            <v>68751.110066666661</v>
          </cell>
          <cell r="I23">
            <v>68751.110066666661</v>
          </cell>
          <cell r="J23">
            <v>69782.376717666659</v>
          </cell>
          <cell r="K23">
            <v>69782.376717666659</v>
          </cell>
          <cell r="L23">
            <v>69782.376717666659</v>
          </cell>
          <cell r="M23">
            <v>69782.376717666659</v>
          </cell>
          <cell r="N23">
            <v>69782.376717666659</v>
          </cell>
          <cell r="O23">
            <v>69782.376717666659</v>
          </cell>
          <cell r="P23">
            <v>831200.92070600018</v>
          </cell>
        </row>
        <row r="24">
          <cell r="D24">
            <v>4689.8533333333335</v>
          </cell>
          <cell r="E24">
            <v>4689.8533333333335</v>
          </cell>
          <cell r="F24">
            <v>4689.8533333333335</v>
          </cell>
          <cell r="G24">
            <v>4689.8533333333335</v>
          </cell>
          <cell r="H24">
            <v>4689.8533333333335</v>
          </cell>
          <cell r="I24">
            <v>4689.8533333333335</v>
          </cell>
          <cell r="J24">
            <v>4760.201133333333</v>
          </cell>
          <cell r="K24">
            <v>4760.201133333333</v>
          </cell>
          <cell r="L24">
            <v>4760.201133333333</v>
          </cell>
          <cell r="M24">
            <v>4760.201133333333</v>
          </cell>
          <cell r="N24">
            <v>4760.201133333333</v>
          </cell>
          <cell r="O24">
            <v>4760.201133333333</v>
          </cell>
          <cell r="P24">
            <v>56700.326799999995</v>
          </cell>
        </row>
        <row r="25">
          <cell r="D25">
            <v>0</v>
          </cell>
          <cell r="E25">
            <v>0</v>
          </cell>
          <cell r="F25">
            <v>0</v>
          </cell>
          <cell r="G25">
            <v>0</v>
          </cell>
          <cell r="H25">
            <v>0</v>
          </cell>
          <cell r="I25">
            <v>0</v>
          </cell>
          <cell r="J25">
            <v>0</v>
          </cell>
          <cell r="K25">
            <v>0</v>
          </cell>
          <cell r="L25">
            <v>0</v>
          </cell>
          <cell r="M25">
            <v>0</v>
          </cell>
          <cell r="N25">
            <v>0</v>
          </cell>
          <cell r="O25">
            <v>0</v>
          </cell>
          <cell r="P25">
            <v>0</v>
          </cell>
        </row>
        <row r="26">
          <cell r="D26">
            <v>13191.279041666667</v>
          </cell>
          <cell r="E26">
            <v>13191.279041666667</v>
          </cell>
          <cell r="F26">
            <v>13191.279041666667</v>
          </cell>
          <cell r="G26">
            <v>13191.279041666667</v>
          </cell>
          <cell r="H26">
            <v>13191.279041666667</v>
          </cell>
          <cell r="I26">
            <v>13191.279041666667</v>
          </cell>
          <cell r="J26">
            <v>13389.148227291666</v>
          </cell>
          <cell r="K26">
            <v>13389.148227291666</v>
          </cell>
          <cell r="L26">
            <v>13389.148227291666</v>
          </cell>
          <cell r="M26">
            <v>13389.148227291666</v>
          </cell>
          <cell r="N26">
            <v>13389.148227291666</v>
          </cell>
          <cell r="O26">
            <v>13389.148227291666</v>
          </cell>
          <cell r="P26">
            <v>159482.56361374998</v>
          </cell>
        </row>
        <row r="27">
          <cell r="D27">
            <v>6302.6005945833331</v>
          </cell>
          <cell r="E27">
            <v>6302.6005945833331</v>
          </cell>
          <cell r="F27">
            <v>6302.6005945833331</v>
          </cell>
          <cell r="G27">
            <v>6302.6005945833331</v>
          </cell>
          <cell r="H27">
            <v>6302.6005945833331</v>
          </cell>
          <cell r="I27">
            <v>6302.6005945833331</v>
          </cell>
          <cell r="J27">
            <v>6397.1396035020825</v>
          </cell>
          <cell r="K27">
            <v>6397.1396035020825</v>
          </cell>
          <cell r="L27">
            <v>6397.1396035020825</v>
          </cell>
          <cell r="M27">
            <v>6397.1396035020825</v>
          </cell>
          <cell r="N27">
            <v>6397.1396035020825</v>
          </cell>
          <cell r="O27">
            <v>6397.1396035020825</v>
          </cell>
          <cell r="P27">
            <v>76198.441188512486</v>
          </cell>
        </row>
        <row r="28">
          <cell r="D28">
            <v>271637.03302341659</v>
          </cell>
          <cell r="E28">
            <v>271637.03302341659</v>
          </cell>
          <cell r="F28">
            <v>272390.46969008324</v>
          </cell>
          <cell r="G28">
            <v>272390.46969008324</v>
          </cell>
          <cell r="H28">
            <v>273143.90635674994</v>
          </cell>
          <cell r="I28">
            <v>273143.90635674994</v>
          </cell>
          <cell r="J28">
            <v>278005.80316876783</v>
          </cell>
          <cell r="K28">
            <v>278005.80316876783</v>
          </cell>
          <cell r="L28">
            <v>278770.54138543445</v>
          </cell>
          <cell r="M28">
            <v>278770.54138543445</v>
          </cell>
          <cell r="N28">
            <v>279535.27960210113</v>
          </cell>
          <cell r="O28">
            <v>279535.27960210113</v>
          </cell>
          <cell r="P28">
            <v>3306966.0664531072</v>
          </cell>
        </row>
        <row r="31">
          <cell r="D31">
            <v>16255988.581696009</v>
          </cell>
          <cell r="E31">
            <v>15200794.194314528</v>
          </cell>
          <cell r="F31">
            <v>12443351.815588957</v>
          </cell>
          <cell r="G31">
            <v>9821666.4310804326</v>
          </cell>
          <cell r="H31">
            <v>7457130.3573035533</v>
          </cell>
          <cell r="I31">
            <v>6417865.2458634032</v>
          </cell>
          <cell r="J31">
            <v>5949841.3782226583</v>
          </cell>
          <cell r="K31">
            <v>5458192.2555454168</v>
          </cell>
          <cell r="L31">
            <v>7011691.1209434373</v>
          </cell>
          <cell r="M31">
            <v>9069995.0900347568</v>
          </cell>
          <cell r="N31">
            <v>12361020.265132874</v>
          </cell>
          <cell r="O31">
            <v>15220615.422073945</v>
          </cell>
          <cell r="P31">
            <v>122668152.15779997</v>
          </cell>
        </row>
        <row r="32">
          <cell r="D32">
            <v>271637.03302341665</v>
          </cell>
          <cell r="E32">
            <v>271637.03302341665</v>
          </cell>
          <cell r="F32">
            <v>272390.46969008324</v>
          </cell>
          <cell r="G32">
            <v>272390.46969008324</v>
          </cell>
          <cell r="H32">
            <v>273143.90635674994</v>
          </cell>
          <cell r="I32">
            <v>273143.90635674994</v>
          </cell>
          <cell r="J32">
            <v>278005.80316876783</v>
          </cell>
          <cell r="K32">
            <v>278005.80316876783</v>
          </cell>
          <cell r="L32">
            <v>278770.54138543451</v>
          </cell>
          <cell r="M32">
            <v>278770.54138543451</v>
          </cell>
          <cell r="N32">
            <v>279535.27960210119</v>
          </cell>
          <cell r="O32">
            <v>279535.27960210119</v>
          </cell>
          <cell r="P32">
            <v>3306966.0664531067</v>
          </cell>
        </row>
        <row r="33">
          <cell r="D33">
            <v>16527625.614719426</v>
          </cell>
          <cell r="E33">
            <v>15472431.227337945</v>
          </cell>
          <cell r="F33">
            <v>12715742.285279039</v>
          </cell>
          <cell r="G33">
            <v>10094056.900770515</v>
          </cell>
          <cell r="H33">
            <v>7730274.2636603033</v>
          </cell>
          <cell r="I33">
            <v>6691009.1522201532</v>
          </cell>
          <cell r="J33">
            <v>6227847.1813914264</v>
          </cell>
          <cell r="K33">
            <v>5736198.0587141849</v>
          </cell>
          <cell r="L33">
            <v>7290461.6623288719</v>
          </cell>
          <cell r="M33">
            <v>9348765.6314201914</v>
          </cell>
          <cell r="N33">
            <v>12640555.544734975</v>
          </cell>
          <cell r="O33">
            <v>15500150.701676046</v>
          </cell>
          <cell r="P33">
            <v>125975118.22425309</v>
          </cell>
        </row>
        <row r="35">
          <cell r="D35">
            <v>3.3236852133869577</v>
          </cell>
          <cell r="E35">
            <v>3.4124612042374616</v>
          </cell>
          <cell r="F35">
            <v>3.6620397319236462</v>
          </cell>
          <cell r="G35">
            <v>3.8190950415652432</v>
          </cell>
          <cell r="H35">
            <v>4.1942969609664367</v>
          </cell>
          <cell r="I35">
            <v>4.395823442406674</v>
          </cell>
          <cell r="J35">
            <v>4.5568640191376151</v>
          </cell>
          <cell r="K35">
            <v>4.5389281808766375</v>
          </cell>
          <cell r="L35">
            <v>4.3780918820552905</v>
          </cell>
          <cell r="M35">
            <v>3.9767334751796897</v>
          </cell>
          <cell r="N35">
            <v>3.5592788387403611</v>
          </cell>
          <cell r="O35">
            <v>3.4716104237171446</v>
          </cell>
        </row>
        <row r="37">
          <cell r="D37">
            <v>1155712.2092829593</v>
          </cell>
          <cell r="E37">
            <v>1082473.5696816165</v>
          </cell>
          <cell r="F37">
            <v>893064.33657494886</v>
          </cell>
          <cell r="G37">
            <v>762011.41904628649</v>
          </cell>
          <cell r="H37">
            <v>619386.12307218474</v>
          </cell>
          <cell r="I37">
            <v>577315.71571570868</v>
          </cell>
          <cell r="J37">
            <v>540232.0220237762</v>
          </cell>
          <cell r="K37">
            <v>491552.03017007606</v>
          </cell>
          <cell r="L37">
            <v>589777.91546746122</v>
          </cell>
          <cell r="M37">
            <v>688370.89267739409</v>
          </cell>
          <cell r="N37">
            <v>895827.14130473824</v>
          </cell>
          <cell r="O37">
            <v>1034320.1878338164</v>
          </cell>
          <cell r="P37">
            <v>9330043.5628509652</v>
          </cell>
        </row>
        <row r="38">
          <cell r="D38">
            <v>158985.08275922597</v>
          </cell>
          <cell r="E38">
            <v>148337.90593291819</v>
          </cell>
          <cell r="F38">
            <v>120868.38189450526</v>
          </cell>
          <cell r="G38">
            <v>101239.19432025835</v>
          </cell>
          <cell r="H38">
            <v>80860.372626855431</v>
          </cell>
          <cell r="I38">
            <v>74455.95897994288</v>
          </cell>
          <cell r="J38">
            <v>68874.269916199846</v>
          </cell>
          <cell r="K38">
            <v>62770.037228035988</v>
          </cell>
          <cell r="L38">
            <v>76599.370482373808</v>
          </cell>
          <cell r="M38">
            <v>90902.20494604703</v>
          </cell>
          <cell r="N38">
            <v>120729.82879923642</v>
          </cell>
          <cell r="O38">
            <v>141345.10250542921</v>
          </cell>
          <cell r="P38">
            <v>1245967.7103910283</v>
          </cell>
        </row>
        <row r="39">
          <cell r="D39">
            <v>8650.2023161001325</v>
          </cell>
          <cell r="E39">
            <v>7924.2431752890625</v>
          </cell>
          <cell r="F39">
            <v>6286.6349041532703</v>
          </cell>
          <cell r="G39">
            <v>5587.4263163692158</v>
          </cell>
          <cell r="H39">
            <v>4218.5616444279713</v>
          </cell>
          <cell r="I39">
            <v>4097.1492818619608</v>
          </cell>
          <cell r="J39">
            <v>3789.9965842858132</v>
          </cell>
          <cell r="K39">
            <v>3518.8269347415567</v>
          </cell>
          <cell r="L39">
            <v>4125.3207972505552</v>
          </cell>
          <cell r="M39">
            <v>4978.9739472403717</v>
          </cell>
          <cell r="N39">
            <v>6616.6103123461207</v>
          </cell>
          <cell r="O39">
            <v>7464.4056537860879</v>
          </cell>
          <cell r="P39">
            <v>67258.351867852121</v>
          </cell>
        </row>
        <row r="40">
          <cell r="D40">
            <v>1592.6085744993741</v>
          </cell>
          <cell r="E40">
            <v>1392.9827775998765</v>
          </cell>
          <cell r="F40">
            <v>1248.9366010550727</v>
          </cell>
          <cell r="G40">
            <v>1016.8723446187043</v>
          </cell>
          <cell r="H40">
            <v>866.24462619037763</v>
          </cell>
          <cell r="I40">
            <v>799.24976659683853</v>
          </cell>
          <cell r="J40">
            <v>752.36447150095512</v>
          </cell>
          <cell r="K40">
            <v>699.20395475737382</v>
          </cell>
          <cell r="L40">
            <v>784.05675973290226</v>
          </cell>
          <cell r="M40">
            <v>1038.6757677404985</v>
          </cell>
          <cell r="N40">
            <v>1177.5163671436533</v>
          </cell>
          <cell r="O40">
            <v>1484.6971520501138</v>
          </cell>
          <cell r="P40">
            <v>12853.409163485741</v>
          </cell>
        </row>
        <row r="41">
          <cell r="D41">
            <v>47886.217718724685</v>
          </cell>
          <cell r="E41">
            <v>44325.727966915329</v>
          </cell>
          <cell r="F41">
            <v>35827.058822635023</v>
          </cell>
          <cell r="G41">
            <v>29349.651437647317</v>
          </cell>
          <cell r="H41">
            <v>23098.905049817567</v>
          </cell>
          <cell r="I41">
            <v>20977.401609437504</v>
          </cell>
          <cell r="J41">
            <v>19291.227808462994</v>
          </cell>
          <cell r="K41">
            <v>17627.66695695903</v>
          </cell>
          <cell r="L41">
            <v>21581.392841947261</v>
          </cell>
          <cell r="M41">
            <v>26212.739555628872</v>
          </cell>
          <cell r="N41">
            <v>35246.804647789621</v>
          </cell>
          <cell r="O41">
            <v>41935.009153430299</v>
          </cell>
          <cell r="P41">
            <v>363359.8035693955</v>
          </cell>
        </row>
        <row r="42">
          <cell r="D42">
            <v>6594.3754239110494</v>
          </cell>
          <cell r="E42">
            <v>6112.9060676615709</v>
          </cell>
          <cell r="F42">
            <v>5172.4691223473928</v>
          </cell>
          <cell r="G42">
            <v>4262.8828415788084</v>
          </cell>
          <cell r="H42">
            <v>3616.5780888781901</v>
          </cell>
          <cell r="I42">
            <v>3340.3419444983647</v>
          </cell>
          <cell r="J42">
            <v>3265.0571044878025</v>
          </cell>
          <cell r="K42">
            <v>2974.7292540815961</v>
          </cell>
          <cell r="L42">
            <v>3493.7968766395475</v>
          </cell>
          <cell r="M42">
            <v>4072.2588150766319</v>
          </cell>
          <cell r="N42">
            <v>5122.4648287828641</v>
          </cell>
          <cell r="O42">
            <v>6083.6068650524849</v>
          </cell>
          <cell r="P42">
            <v>54111.467232996307</v>
          </cell>
        </row>
        <row r="47">
          <cell r="D47">
            <v>1419584.2688589268</v>
          </cell>
          <cell r="E47">
            <v>1294828.8018198695</v>
          </cell>
          <cell r="F47">
            <v>1035176.6469849003</v>
          </cell>
          <cell r="G47">
            <v>943060.30219907896</v>
          </cell>
          <cell r="H47">
            <v>744153.54243940499</v>
          </cell>
          <cell r="I47">
            <v>612322.90414451552</v>
          </cell>
          <cell r="J47">
            <v>578962.90494117804</v>
          </cell>
          <cell r="K47">
            <v>537432.53783772269</v>
          </cell>
          <cell r="L47">
            <v>675187.27734829753</v>
          </cell>
          <cell r="M47">
            <v>779878.83567503805</v>
          </cell>
          <cell r="N47">
            <v>1103843.4131499687</v>
          </cell>
          <cell r="O47">
            <v>1352589.3707158836</v>
          </cell>
          <cell r="P47">
            <v>11077020.806114782</v>
          </cell>
        </row>
        <row r="48">
          <cell r="D48">
            <v>2417470.594</v>
          </cell>
          <cell r="E48">
            <v>2492753.2623333335</v>
          </cell>
          <cell r="F48">
            <v>2438433.3043333334</v>
          </cell>
          <cell r="G48">
            <v>2424023.3903333331</v>
          </cell>
          <cell r="H48">
            <v>2182952.1093333326</v>
          </cell>
          <cell r="I48">
            <v>2126151.6536666662</v>
          </cell>
          <cell r="J48">
            <v>1866524.2236666665</v>
          </cell>
          <cell r="K48">
            <v>2041873.1006666662</v>
          </cell>
          <cell r="L48">
            <v>2328815.2481666668</v>
          </cell>
          <cell r="M48">
            <v>2247817.3125000009</v>
          </cell>
          <cell r="N48">
            <v>1808220.7120000003</v>
          </cell>
          <cell r="O48">
            <v>2390252.8039999995</v>
          </cell>
          <cell r="P48">
            <v>26765287.714999996</v>
          </cell>
        </row>
        <row r="49">
          <cell r="D49">
            <v>3837054.8628589269</v>
          </cell>
          <cell r="E49">
            <v>3787582.0641532028</v>
          </cell>
          <cell r="F49">
            <v>3473609.9513182337</v>
          </cell>
          <cell r="G49">
            <v>3367083.6925324118</v>
          </cell>
          <cell r="H49">
            <v>2927105.6517727375</v>
          </cell>
          <cell r="I49">
            <v>2738474.557811182</v>
          </cell>
          <cell r="J49">
            <v>2445487.1286078445</v>
          </cell>
          <cell r="K49">
            <v>2579305.6385043887</v>
          </cell>
          <cell r="L49">
            <v>3004002.5255149645</v>
          </cell>
          <cell r="M49">
            <v>3027696.1481750389</v>
          </cell>
          <cell r="N49">
            <v>2912064.125149969</v>
          </cell>
          <cell r="O49">
            <v>3742842.1747158831</v>
          </cell>
          <cell r="P49">
            <v>37842308.521114781</v>
          </cell>
        </row>
        <row r="52">
          <cell r="D52">
            <v>11005019.362208318</v>
          </cell>
          <cell r="E52">
            <v>10383378.421914127</v>
          </cell>
          <cell r="F52">
            <v>9017024.633418832</v>
          </cell>
          <cell r="G52">
            <v>8872752.4500907846</v>
          </cell>
          <cell r="H52">
            <v>7699482.887651504</v>
          </cell>
          <cell r="I52">
            <v>7049301.7605601354</v>
          </cell>
          <cell r="J52">
            <v>6897554.7929777177</v>
          </cell>
          <cell r="K52">
            <v>6319666.6536482517</v>
          </cell>
          <cell r="L52">
            <v>7429563.4032564238</v>
          </cell>
          <cell r="M52">
            <v>7839188.8642742401</v>
          </cell>
          <cell r="N52">
            <v>9709231.4375374913</v>
          </cell>
          <cell r="O52">
            <v>10769711.425710011</v>
          </cell>
          <cell r="P52">
            <v>102991876.09324782</v>
          </cell>
        </row>
        <row r="53">
          <cell r="D53">
            <v>974817.99614695495</v>
          </cell>
          <cell r="E53">
            <v>976723.49796686496</v>
          </cell>
          <cell r="F53">
            <v>976723.49796686496</v>
          </cell>
          <cell r="G53">
            <v>976723.49796686496</v>
          </cell>
          <cell r="H53">
            <v>980313.138853312</v>
          </cell>
          <cell r="I53">
            <v>982218.64067322202</v>
          </cell>
          <cell r="J53">
            <v>982218.64067322202</v>
          </cell>
          <cell r="K53">
            <v>987730.21186913201</v>
          </cell>
          <cell r="L53">
            <v>987730.21186913201</v>
          </cell>
          <cell r="M53">
            <v>989635.71368904295</v>
          </cell>
          <cell r="N53">
            <v>989635.71368904295</v>
          </cell>
          <cell r="O53">
            <v>989635.71368904295</v>
          </cell>
          <cell r="P53">
            <v>11794106.475052699</v>
          </cell>
        </row>
        <row r="54">
          <cell r="D54">
            <v>51595.873829733297</v>
          </cell>
          <cell r="E54">
            <v>51595.873829733297</v>
          </cell>
          <cell r="F54">
            <v>51595.873829733297</v>
          </cell>
          <cell r="G54">
            <v>51595.873829733297</v>
          </cell>
          <cell r="H54">
            <v>51595.873829733297</v>
          </cell>
          <cell r="I54">
            <v>51595.873829733297</v>
          </cell>
          <cell r="J54">
            <v>51595.873829733297</v>
          </cell>
          <cell r="K54">
            <v>51595.873829733297</v>
          </cell>
          <cell r="L54">
            <v>51595.873829733297</v>
          </cell>
          <cell r="M54">
            <v>51595.873829733297</v>
          </cell>
          <cell r="N54">
            <v>51595.873829733297</v>
          </cell>
          <cell r="O54">
            <v>51595.873829733297</v>
          </cell>
          <cell r="P54">
            <v>619150.48595679994</v>
          </cell>
        </row>
        <row r="55">
          <cell r="D55">
            <v>45179.724031801001</v>
          </cell>
          <cell r="E55">
            <v>45179.724031801001</v>
          </cell>
          <cell r="F55">
            <v>45179.724031801001</v>
          </cell>
          <cell r="G55">
            <v>45179.724031801001</v>
          </cell>
          <cell r="H55">
            <v>32499.724031801001</v>
          </cell>
          <cell r="I55">
            <v>32499.724031801001</v>
          </cell>
          <cell r="J55">
            <v>32499.724031801001</v>
          </cell>
          <cell r="K55">
            <v>25335.481873072335</v>
          </cell>
          <cell r="L55">
            <v>25335.481873072335</v>
          </cell>
          <cell r="M55">
            <v>25335.481873072335</v>
          </cell>
          <cell r="N55">
            <v>25335.481873072335</v>
          </cell>
          <cell r="O55">
            <v>25335.481873072335</v>
          </cell>
          <cell r="P55">
            <v>404895.47758796881</v>
          </cell>
        </row>
        <row r="56">
          <cell r="D56">
            <v>96775.597861534305</v>
          </cell>
          <cell r="E56">
            <v>96775.597861534305</v>
          </cell>
          <cell r="F56">
            <v>96775.597861534305</v>
          </cell>
          <cell r="G56">
            <v>96775.597861534305</v>
          </cell>
          <cell r="H56">
            <v>84095.597861534305</v>
          </cell>
          <cell r="I56">
            <v>84095.597861534305</v>
          </cell>
          <cell r="J56">
            <v>84095.597861534305</v>
          </cell>
          <cell r="K56">
            <v>76931.355702805624</v>
          </cell>
          <cell r="L56">
            <v>76931.355702805624</v>
          </cell>
          <cell r="M56">
            <v>76931.355702805624</v>
          </cell>
          <cell r="N56">
            <v>76931.355702805624</v>
          </cell>
          <cell r="O56">
            <v>76931.355702805624</v>
          </cell>
          <cell r="P56">
            <v>1024045.9635447687</v>
          </cell>
        </row>
        <row r="57">
          <cell r="D57">
            <v>2261.8116633</v>
          </cell>
          <cell r="E57">
            <v>2261.8116633</v>
          </cell>
          <cell r="F57">
            <v>2261.8116633</v>
          </cell>
          <cell r="G57">
            <v>2261.8116633</v>
          </cell>
          <cell r="H57">
            <v>2261.8116633</v>
          </cell>
          <cell r="I57">
            <v>2261.8116633</v>
          </cell>
          <cell r="J57">
            <v>2261.8116633</v>
          </cell>
          <cell r="K57">
            <v>2261.8116633</v>
          </cell>
          <cell r="L57">
            <v>2261.8116633</v>
          </cell>
          <cell r="M57">
            <v>2261.8116633</v>
          </cell>
          <cell r="N57">
            <v>2261.8116633</v>
          </cell>
          <cell r="O57">
            <v>2261.8116633</v>
          </cell>
          <cell r="P57">
            <v>27141.739959599992</v>
          </cell>
        </row>
        <row r="58">
          <cell r="D58">
            <v>12175650.36574164</v>
          </cell>
          <cell r="E58">
            <v>11555914.92726736</v>
          </cell>
          <cell r="F58">
            <v>10189561.138772065</v>
          </cell>
          <cell r="G58">
            <v>10045288.955444017</v>
          </cell>
          <cell r="H58">
            <v>8850249.0338911843</v>
          </cell>
          <cell r="I58">
            <v>8201973.4086197261</v>
          </cell>
          <cell r="J58">
            <v>8050226.4410373084</v>
          </cell>
          <cell r="K58">
            <v>7463521.3885862948</v>
          </cell>
          <cell r="L58">
            <v>8573418.1381944679</v>
          </cell>
          <cell r="M58">
            <v>8984949.1010321956</v>
          </cell>
          <cell r="N58">
            <v>10854991.674295446</v>
          </cell>
          <cell r="O58">
            <v>11915471.662467966</v>
          </cell>
          <cell r="P58">
            <v>116861216.23534966</v>
          </cell>
        </row>
        <row r="60">
          <cell r="D60">
            <v>1073855.4056717888</v>
          </cell>
          <cell r="E60">
            <v>1075760.9074916993</v>
          </cell>
          <cell r="F60">
            <v>1075760.9074916993</v>
          </cell>
          <cell r="G60">
            <v>1075760.9074916993</v>
          </cell>
          <cell r="H60">
            <v>1066670.548378146</v>
          </cell>
          <cell r="I60">
            <v>1068576.0501980563</v>
          </cell>
          <cell r="J60">
            <v>1068576.0501980563</v>
          </cell>
          <cell r="K60">
            <v>1066923.3792352378</v>
          </cell>
          <cell r="L60">
            <v>1066923.3792352378</v>
          </cell>
          <cell r="M60">
            <v>1068828.8810551481</v>
          </cell>
          <cell r="N60">
            <v>1068828.8810551481</v>
          </cell>
          <cell r="O60">
            <v>1068828.8810551481</v>
          </cell>
          <cell r="P60">
            <v>12845294.178557066</v>
          </cell>
        </row>
        <row r="65">
          <cell r="D65">
            <v>190270.40699998671</v>
          </cell>
          <cell r="E65">
            <v>186227.06800003248</v>
          </cell>
          <cell r="F65">
            <v>171189.34200003394</v>
          </cell>
          <cell r="G65">
            <v>164069.12500002072</v>
          </cell>
          <cell r="H65">
            <v>147179.70599999285</v>
          </cell>
          <cell r="I65">
            <v>139511.90200000856</v>
          </cell>
          <cell r="J65">
            <v>129373.4260000217</v>
          </cell>
          <cell r="K65">
            <v>124101.32299999907</v>
          </cell>
          <cell r="L65">
            <v>146293.21399997029</v>
          </cell>
          <cell r="M65">
            <v>146690.44399998346</v>
          </cell>
          <cell r="N65">
            <v>171568.50100002225</v>
          </cell>
          <cell r="O65">
            <v>182863.87100004815</v>
          </cell>
          <cell r="P65">
            <v>1899338.3290001203</v>
          </cell>
        </row>
        <row r="66">
          <cell r="D66">
            <v>1142059.8650000002</v>
          </cell>
          <cell r="E66">
            <v>986792.04299999983</v>
          </cell>
          <cell r="F66">
            <v>1078354.8490000002</v>
          </cell>
          <cell r="G66">
            <v>1105098.74</v>
          </cell>
          <cell r="H66">
            <v>1077092.5189999999</v>
          </cell>
          <cell r="I66">
            <v>1021562.8790000008</v>
          </cell>
          <cell r="J66">
            <v>1051353.1869999999</v>
          </cell>
          <cell r="K66">
            <v>1008523.335</v>
          </cell>
          <cell r="L66">
            <v>900141.03899999999</v>
          </cell>
          <cell r="M66">
            <v>941059.81500000006</v>
          </cell>
          <cell r="N66">
            <v>1048712.263</v>
          </cell>
          <cell r="O66">
            <v>1019544.5690000001</v>
          </cell>
          <cell r="P66">
            <v>12380295.103000002</v>
          </cell>
        </row>
        <row r="67">
          <cell r="D67">
            <v>1332330.2719999868</v>
          </cell>
          <cell r="E67">
            <v>1173019.1110000324</v>
          </cell>
          <cell r="F67">
            <v>1249544.1910000341</v>
          </cell>
          <cell r="G67">
            <v>1269167.8650000207</v>
          </cell>
          <cell r="H67">
            <v>1224272.2249999926</v>
          </cell>
          <cell r="I67">
            <v>1161074.7810000093</v>
          </cell>
          <cell r="J67">
            <v>1180726.6130000215</v>
          </cell>
          <cell r="K67">
            <v>1132624.6579999991</v>
          </cell>
          <cell r="L67">
            <v>1046434.2529999702</v>
          </cell>
          <cell r="M67">
            <v>1087750.2589999835</v>
          </cell>
          <cell r="N67">
            <v>1220280.7640000223</v>
          </cell>
          <cell r="O67">
            <v>1202408.4400000484</v>
          </cell>
          <cell r="P67">
            <v>14279633.432000123</v>
          </cell>
        </row>
        <row r="71">
          <cell r="D71">
            <v>2099348.8887304827</v>
          </cell>
          <cell r="E71">
            <v>2056739.9944016333</v>
          </cell>
          <cell r="F71">
            <v>1915272.8152622494</v>
          </cell>
          <cell r="G71">
            <v>1860060.423869479</v>
          </cell>
          <cell r="H71">
            <v>1687159.7212478947</v>
          </cell>
          <cell r="I71">
            <v>1646320.9025441241</v>
          </cell>
          <cell r="J71">
            <v>1545891.5511480381</v>
          </cell>
          <cell r="K71">
            <v>1444744.5653415807</v>
          </cell>
          <cell r="L71">
            <v>1682499.655316964</v>
          </cell>
          <cell r="M71">
            <v>1682285.7128708665</v>
          </cell>
          <cell r="N71">
            <v>1928084.1148044618</v>
          </cell>
          <cell r="O71">
            <v>2018862.0197776579</v>
          </cell>
          <cell r="P71">
            <v>21567270.365315434</v>
          </cell>
        </row>
        <row r="72">
          <cell r="D72">
            <v>155287.77106727479</v>
          </cell>
          <cell r="E72">
            <v>150647.22663317324</v>
          </cell>
          <cell r="F72">
            <v>137370.146466468</v>
          </cell>
          <cell r="G72">
            <v>128854.20271347376</v>
          </cell>
          <cell r="H72">
            <v>116416.1366723453</v>
          </cell>
          <cell r="I72">
            <v>112098.5625037625</v>
          </cell>
          <cell r="J72">
            <v>111228.72844503784</v>
          </cell>
          <cell r="K72">
            <v>112569.37221466872</v>
          </cell>
          <cell r="L72">
            <v>127636.66685741171</v>
          </cell>
          <cell r="M72">
            <v>127658.81165146564</v>
          </cell>
          <cell r="N72">
            <v>142999.14118361298</v>
          </cell>
          <cell r="O72">
            <v>146495.41502703304</v>
          </cell>
          <cell r="P72">
            <v>1569262.1814357275</v>
          </cell>
        </row>
        <row r="73">
          <cell r="D73">
            <v>2254636.6597977574</v>
          </cell>
          <cell r="E73">
            <v>2207387.2210348067</v>
          </cell>
          <cell r="F73">
            <v>2052642.9617287174</v>
          </cell>
          <cell r="G73">
            <v>1988914.6265829527</v>
          </cell>
          <cell r="H73">
            <v>1803575.8579202399</v>
          </cell>
          <cell r="I73">
            <v>1758419.4650478866</v>
          </cell>
          <cell r="J73">
            <v>1657120.2795930759</v>
          </cell>
          <cell r="K73">
            <v>1557313.9375562493</v>
          </cell>
          <cell r="L73">
            <v>1810136.3221743756</v>
          </cell>
          <cell r="M73">
            <v>1809944.5245223322</v>
          </cell>
          <cell r="N73">
            <v>2071083.2559880749</v>
          </cell>
          <cell r="O73">
            <v>2165357.434804691</v>
          </cell>
          <cell r="P73">
            <v>23136532.54675116</v>
          </cell>
        </row>
        <row r="75">
          <cell r="D75">
            <v>35109.727026408807</v>
          </cell>
          <cell r="E75">
            <v>35784.451601644381</v>
          </cell>
          <cell r="F75">
            <v>33044.324014814265</v>
          </cell>
          <cell r="G75">
            <v>31127.054666061704</v>
          </cell>
          <cell r="H75">
            <v>30325.974386829592</v>
          </cell>
          <cell r="I75">
            <v>29197.682821773822</v>
          </cell>
          <cell r="J75">
            <v>27360.570442174634</v>
          </cell>
          <cell r="K75">
            <v>24993.492058249874</v>
          </cell>
          <cell r="L75">
            <v>30187.228558875526</v>
          </cell>
          <cell r="M75">
            <v>30702.045444891384</v>
          </cell>
          <cell r="N75">
            <v>32764.522046355894</v>
          </cell>
          <cell r="O75">
            <v>33960.332878969981</v>
          </cell>
          <cell r="P75">
            <v>374557.40594704979</v>
          </cell>
        </row>
        <row r="76">
          <cell r="D76">
            <v>168724.55155069963</v>
          </cell>
          <cell r="E76">
            <v>164219.26423095199</v>
          </cell>
          <cell r="F76">
            <v>154675.33308888835</v>
          </cell>
          <cell r="G76">
            <v>150114.63044508995</v>
          </cell>
          <cell r="H76">
            <v>133100.56926968219</v>
          </cell>
          <cell r="I76">
            <v>128761.48204004207</v>
          </cell>
          <cell r="J76">
            <v>120129.85101222606</v>
          </cell>
          <cell r="K76">
            <v>115430.01295643747</v>
          </cell>
          <cell r="L76">
            <v>141463.90253778914</v>
          </cell>
          <cell r="M76">
            <v>137925.3696295156</v>
          </cell>
          <cell r="N76">
            <v>150377.14808825852</v>
          </cell>
          <cell r="O76">
            <v>165634.00347866959</v>
          </cell>
          <cell r="P76">
            <v>1730556.1183282505</v>
          </cell>
        </row>
        <row r="77">
          <cell r="D77">
            <v>203834.27857710843</v>
          </cell>
          <cell r="E77">
            <v>200003.71583259635</v>
          </cell>
          <cell r="F77">
            <v>187719.6571037026</v>
          </cell>
          <cell r="G77">
            <v>181241.68511115166</v>
          </cell>
          <cell r="H77">
            <v>163426.54365651179</v>
          </cell>
          <cell r="I77">
            <v>157959.16486181589</v>
          </cell>
          <cell r="J77">
            <v>147490.4214544007</v>
          </cell>
          <cell r="K77">
            <v>140423.50501468734</v>
          </cell>
          <cell r="L77">
            <v>171651.13109666467</v>
          </cell>
          <cell r="M77">
            <v>168627.41507440698</v>
          </cell>
          <cell r="N77">
            <v>183141.6701346144</v>
          </cell>
          <cell r="O77">
            <v>199594.33635763958</v>
          </cell>
          <cell r="P77">
            <v>2105113.5242753001</v>
          </cell>
        </row>
        <row r="79">
          <cell r="D79">
            <v>2458470.9383748616</v>
          </cell>
          <cell r="E79">
            <v>2407390.9368674024</v>
          </cell>
          <cell r="F79">
            <v>2240362.6188324206</v>
          </cell>
          <cell r="G79">
            <v>2170156.3116941042</v>
          </cell>
          <cell r="H79">
            <v>1967002.4015767509</v>
          </cell>
          <cell r="I79">
            <v>1916378.6299097009</v>
          </cell>
          <cell r="J79">
            <v>1804610.7010474764</v>
          </cell>
          <cell r="K79">
            <v>1697737.4425709373</v>
          </cell>
          <cell r="L79">
            <v>1981787.4532710402</v>
          </cell>
          <cell r="M79">
            <v>1978571.9395967382</v>
          </cell>
          <cell r="N79">
            <v>2254224.9261226933</v>
          </cell>
          <cell r="O79">
            <v>2364951.7711623311</v>
          </cell>
          <cell r="P79">
            <v>25241646.071026459</v>
          </cell>
        </row>
        <row r="82">
          <cell r="D82">
            <v>409566.79679985717</v>
          </cell>
          <cell r="E82">
            <v>414913.79836579954</v>
          </cell>
          <cell r="F82">
            <v>414913.79836579954</v>
          </cell>
          <cell r="G82">
            <v>414913.79836579954</v>
          </cell>
          <cell r="H82">
            <v>414913.79836579954</v>
          </cell>
          <cell r="I82">
            <v>414913.79836579954</v>
          </cell>
          <cell r="J82">
            <v>420260.7999317419</v>
          </cell>
          <cell r="K82">
            <v>420260.7999317419</v>
          </cell>
          <cell r="L82">
            <v>420260.7999317419</v>
          </cell>
          <cell r="M82">
            <v>420260.7999317419</v>
          </cell>
          <cell r="N82">
            <v>420260.7999317419</v>
          </cell>
          <cell r="O82">
            <v>420260.7999317419</v>
          </cell>
          <cell r="P82">
            <v>5005700.5882193064</v>
          </cell>
        </row>
        <row r="83">
          <cell r="D83">
            <v>112792.17039508227</v>
          </cell>
          <cell r="E83">
            <v>112792.17039508227</v>
          </cell>
          <cell r="F83">
            <v>112792.17039508227</v>
          </cell>
          <cell r="G83">
            <v>112792.17039508227</v>
          </cell>
          <cell r="H83">
            <v>112792.17039508227</v>
          </cell>
          <cell r="I83">
            <v>112792.17039508227</v>
          </cell>
          <cell r="J83">
            <v>112792.17039508227</v>
          </cell>
          <cell r="K83">
            <v>112792.17039508227</v>
          </cell>
          <cell r="L83">
            <v>112792.17039508227</v>
          </cell>
          <cell r="M83">
            <v>112792.17039508227</v>
          </cell>
          <cell r="N83">
            <v>112792.17039508227</v>
          </cell>
          <cell r="O83">
            <v>112792.17039508227</v>
          </cell>
          <cell r="P83">
            <v>1353506.0447409877</v>
          </cell>
        </row>
        <row r="84">
          <cell r="D84">
            <v>522358.96719493944</v>
          </cell>
          <cell r="E84">
            <v>527705.96876088181</v>
          </cell>
          <cell r="F84">
            <v>527705.96876088181</v>
          </cell>
          <cell r="G84">
            <v>527705.96876088181</v>
          </cell>
          <cell r="H84">
            <v>527705.96876088181</v>
          </cell>
          <cell r="I84">
            <v>527705.96876088181</v>
          </cell>
          <cell r="J84">
            <v>533052.97032682411</v>
          </cell>
          <cell r="K84">
            <v>533052.97032682411</v>
          </cell>
          <cell r="L84">
            <v>533052.97032682411</v>
          </cell>
          <cell r="M84">
            <v>533052.97032682411</v>
          </cell>
          <cell r="N84">
            <v>533052.97032682411</v>
          </cell>
          <cell r="O84">
            <v>533052.97032682411</v>
          </cell>
          <cell r="P84">
            <v>6359206.6329602944</v>
          </cell>
        </row>
        <row r="86">
          <cell r="D86">
            <v>0</v>
          </cell>
          <cell r="E86">
            <v>0</v>
          </cell>
          <cell r="F86">
            <v>0</v>
          </cell>
          <cell r="G86">
            <v>0</v>
          </cell>
          <cell r="H86">
            <v>0</v>
          </cell>
          <cell r="I86">
            <v>0</v>
          </cell>
          <cell r="J86">
            <v>0</v>
          </cell>
          <cell r="K86">
            <v>0</v>
          </cell>
          <cell r="L86">
            <v>0</v>
          </cell>
          <cell r="M86">
            <v>0</v>
          </cell>
          <cell r="N86">
            <v>0</v>
          </cell>
          <cell r="O86">
            <v>7609.138875033259</v>
          </cell>
          <cell r="P86">
            <v>7609.138875033259</v>
          </cell>
        </row>
        <row r="87">
          <cell r="D87">
            <v>32871.362356037251</v>
          </cell>
          <cell r="E87">
            <v>32871.362356037251</v>
          </cell>
          <cell r="F87">
            <v>32871.362356037251</v>
          </cell>
          <cell r="G87">
            <v>32871.362356037251</v>
          </cell>
          <cell r="H87">
            <v>32871.362356037251</v>
          </cell>
          <cell r="I87">
            <v>32871.362356037251</v>
          </cell>
          <cell r="J87">
            <v>32871.362356037251</v>
          </cell>
          <cell r="K87">
            <v>32871.362356037251</v>
          </cell>
          <cell r="L87">
            <v>32871.362356037251</v>
          </cell>
          <cell r="M87">
            <v>32871.362356037251</v>
          </cell>
          <cell r="N87">
            <v>32871.362356037251</v>
          </cell>
          <cell r="O87">
            <v>26135.963841092682</v>
          </cell>
          <cell r="P87">
            <v>387720.94975750241</v>
          </cell>
        </row>
        <row r="88">
          <cell r="D88">
            <v>32871.362356037251</v>
          </cell>
          <cell r="E88">
            <v>32871.362356037251</v>
          </cell>
          <cell r="F88">
            <v>32871.362356037251</v>
          </cell>
          <cell r="G88">
            <v>32871.362356037251</v>
          </cell>
          <cell r="H88">
            <v>32871.362356037251</v>
          </cell>
          <cell r="I88">
            <v>32871.362356037251</v>
          </cell>
          <cell r="J88">
            <v>32871.362356037251</v>
          </cell>
          <cell r="K88">
            <v>32871.362356037251</v>
          </cell>
          <cell r="L88">
            <v>32871.362356037251</v>
          </cell>
          <cell r="M88">
            <v>32871.362356037251</v>
          </cell>
          <cell r="N88">
            <v>32871.362356037251</v>
          </cell>
          <cell r="O88">
            <v>33745.102716125941</v>
          </cell>
          <cell r="P88">
            <v>395330.08863253566</v>
          </cell>
        </row>
        <row r="91">
          <cell r="D91">
            <v>69564.569466488334</v>
          </cell>
          <cell r="E91">
            <v>69564.569466488334</v>
          </cell>
          <cell r="F91">
            <v>69564.569466488334</v>
          </cell>
          <cell r="G91">
            <v>69564.569466488334</v>
          </cell>
          <cell r="H91">
            <v>69564.569466488334</v>
          </cell>
          <cell r="I91">
            <v>69564.569466488334</v>
          </cell>
          <cell r="J91">
            <v>69564.569466488334</v>
          </cell>
          <cell r="K91">
            <v>69564.569466488334</v>
          </cell>
          <cell r="L91">
            <v>69564.569466488334</v>
          </cell>
          <cell r="M91">
            <v>69564.569466488334</v>
          </cell>
          <cell r="N91">
            <v>69564.569466488334</v>
          </cell>
          <cell r="O91">
            <v>69564.569466488334</v>
          </cell>
          <cell r="P91">
            <v>834774.83359785995</v>
          </cell>
        </row>
        <row r="92">
          <cell r="D92">
            <v>69564.569466488334</v>
          </cell>
          <cell r="E92">
            <v>69564.569466488334</v>
          </cell>
          <cell r="F92">
            <v>69564.569466488334</v>
          </cell>
          <cell r="G92">
            <v>69564.569466488334</v>
          </cell>
          <cell r="H92">
            <v>69564.569466488334</v>
          </cell>
          <cell r="I92">
            <v>69564.569466488334</v>
          </cell>
          <cell r="J92">
            <v>69564.569466488334</v>
          </cell>
          <cell r="K92">
            <v>69564.569466488334</v>
          </cell>
          <cell r="L92">
            <v>69564.569466488334</v>
          </cell>
          <cell r="M92">
            <v>69564.569466488334</v>
          </cell>
          <cell r="N92">
            <v>69564.569466488334</v>
          </cell>
          <cell r="O92">
            <v>69564.569466488334</v>
          </cell>
          <cell r="P92">
            <v>834774.83359785995</v>
          </cell>
        </row>
        <row r="95">
          <cell r="D95">
            <v>48828.720938898332</v>
          </cell>
          <cell r="E95">
            <v>48828.720938898332</v>
          </cell>
          <cell r="F95">
            <v>48828.720938898332</v>
          </cell>
          <cell r="G95">
            <v>48828.720938898332</v>
          </cell>
          <cell r="H95">
            <v>48828.720938898332</v>
          </cell>
          <cell r="I95">
            <v>48828.720938898332</v>
          </cell>
          <cell r="J95">
            <v>48828.720938898332</v>
          </cell>
          <cell r="K95">
            <v>48828.720938898332</v>
          </cell>
          <cell r="L95">
            <v>48828.720938898332</v>
          </cell>
          <cell r="M95">
            <v>48828.720938898332</v>
          </cell>
          <cell r="N95">
            <v>48828.720938898332</v>
          </cell>
          <cell r="O95">
            <v>44811.348841728337</v>
          </cell>
          <cell r="P95">
            <v>581927.27916961</v>
          </cell>
        </row>
        <row r="96">
          <cell r="D96">
            <v>44811.34884172833</v>
          </cell>
          <cell r="E96">
            <v>44811.34884172833</v>
          </cell>
          <cell r="F96">
            <v>44811.34884172833</v>
          </cell>
          <cell r="G96">
            <v>44811.34884172833</v>
          </cell>
          <cell r="H96">
            <v>44811.34884172833</v>
          </cell>
          <cell r="I96">
            <v>44811.34884172833</v>
          </cell>
          <cell r="J96">
            <v>44811.34884172833</v>
          </cell>
          <cell r="K96">
            <v>44811.34884172833</v>
          </cell>
          <cell r="L96">
            <v>44811.34884172833</v>
          </cell>
          <cell r="M96">
            <v>44811.34884172833</v>
          </cell>
          <cell r="N96">
            <v>44811.34884172833</v>
          </cell>
          <cell r="O96">
            <v>44811.348841728337</v>
          </cell>
          <cell r="P96">
            <v>581927.27916961</v>
          </cell>
        </row>
        <row r="97">
          <cell r="D97">
            <v>4017.37209717</v>
          </cell>
          <cell r="E97">
            <v>4017.37209717</v>
          </cell>
          <cell r="F97">
            <v>4017.37209717</v>
          </cell>
          <cell r="G97">
            <v>4017.37209717</v>
          </cell>
          <cell r="H97">
            <v>4017.37209717</v>
          </cell>
          <cell r="I97">
            <v>4017.37209717</v>
          </cell>
          <cell r="J97">
            <v>4017.37209717</v>
          </cell>
          <cell r="K97">
            <v>4017.37209717</v>
          </cell>
          <cell r="L97">
            <v>4017.37209717</v>
          </cell>
          <cell r="M97">
            <v>4017.37209717</v>
          </cell>
          <cell r="N97">
            <v>4017.37209717</v>
          </cell>
          <cell r="O97">
            <v>0</v>
          </cell>
        </row>
        <row r="99">
          <cell r="D99">
            <v>673623.61995636323</v>
          </cell>
          <cell r="E99">
            <v>678970.62152230542</v>
          </cell>
          <cell r="F99">
            <v>678970.62152230542</v>
          </cell>
          <cell r="G99">
            <v>678970.62152230542</v>
          </cell>
          <cell r="H99">
            <v>678970.62152230542</v>
          </cell>
          <cell r="I99">
            <v>678970.62152230542</v>
          </cell>
          <cell r="J99">
            <v>684317.62308824784</v>
          </cell>
          <cell r="K99">
            <v>684317.62308824784</v>
          </cell>
          <cell r="L99">
            <v>684317.62308824784</v>
          </cell>
          <cell r="M99">
            <v>684317.62308824784</v>
          </cell>
          <cell r="N99">
            <v>684317.62308824784</v>
          </cell>
          <cell r="O99">
            <v>681173.99135116651</v>
          </cell>
          <cell r="P99">
            <v>8171238.8343602978</v>
          </cell>
        </row>
        <row r="102">
          <cell r="D102">
            <v>2458470.9383748616</v>
          </cell>
          <cell r="E102">
            <v>2407390.9368674024</v>
          </cell>
          <cell r="F102">
            <v>2240362.6188324206</v>
          </cell>
          <cell r="G102">
            <v>2170156.3116941042</v>
          </cell>
          <cell r="H102">
            <v>1967002.4015767509</v>
          </cell>
          <cell r="I102">
            <v>1916378.6299097009</v>
          </cell>
          <cell r="J102">
            <v>1804610.7010474764</v>
          </cell>
          <cell r="K102">
            <v>1697737.4425709373</v>
          </cell>
          <cell r="L102">
            <v>1981787.4532710402</v>
          </cell>
          <cell r="M102">
            <v>1978571.9395967382</v>
          </cell>
          <cell r="N102">
            <v>2254224.9261226933</v>
          </cell>
          <cell r="O102">
            <v>2364951.7711623311</v>
          </cell>
          <cell r="P102">
            <v>25241646.071026459</v>
          </cell>
        </row>
        <row r="103">
          <cell r="D103">
            <v>673623.61995636323</v>
          </cell>
          <cell r="E103">
            <v>678970.62152230542</v>
          </cell>
          <cell r="F103">
            <v>678970.62152230542</v>
          </cell>
          <cell r="G103">
            <v>678970.62152230542</v>
          </cell>
          <cell r="H103">
            <v>678970.62152230542</v>
          </cell>
          <cell r="I103">
            <v>678970.62152230542</v>
          </cell>
          <cell r="J103">
            <v>684317.62308824784</v>
          </cell>
          <cell r="K103">
            <v>684317.62308824784</v>
          </cell>
          <cell r="L103">
            <v>684317.62308824784</v>
          </cell>
          <cell r="M103">
            <v>684317.62308824784</v>
          </cell>
          <cell r="N103">
            <v>684317.62308824784</v>
          </cell>
          <cell r="O103">
            <v>681173.99135116651</v>
          </cell>
          <cell r="P103">
            <v>8171238.8343602978</v>
          </cell>
        </row>
        <row r="104">
          <cell r="D104">
            <v>3132094.5583312251</v>
          </cell>
          <cell r="E104">
            <v>3086361.5583897079</v>
          </cell>
          <cell r="F104">
            <v>2919333.2403547261</v>
          </cell>
          <cell r="G104">
            <v>2849126.9332164098</v>
          </cell>
          <cell r="H104">
            <v>2645973.0230990564</v>
          </cell>
          <cell r="I104">
            <v>2595349.2514320062</v>
          </cell>
          <cell r="J104">
            <v>2488928.3241357245</v>
          </cell>
          <cell r="K104">
            <v>2382055.0656591849</v>
          </cell>
          <cell r="L104">
            <v>2666105.0763592878</v>
          </cell>
          <cell r="M104">
            <v>2662889.5626849858</v>
          </cell>
          <cell r="N104">
            <v>2938542.5492109414</v>
          </cell>
          <cell r="O104">
            <v>3046125.7625134978</v>
          </cell>
          <cell r="P104">
            <v>33412884.905386757</v>
          </cell>
        </row>
        <row r="108">
          <cell r="D108">
            <v>7421.7787705362089</v>
          </cell>
          <cell r="E108">
            <v>8456.1945144180463</v>
          </cell>
          <cell r="F108">
            <v>6080.1688108366725</v>
          </cell>
          <cell r="G108">
            <v>4947.4669408501923</v>
          </cell>
          <cell r="H108">
            <v>4063.0381161307623</v>
          </cell>
          <cell r="I108">
            <v>4334.5817999584888</v>
          </cell>
          <cell r="J108">
            <v>3429.1065265979428</v>
          </cell>
          <cell r="K108">
            <v>3752.1060369578936</v>
          </cell>
          <cell r="L108">
            <v>4802.2986142171585</v>
          </cell>
          <cell r="M108">
            <v>5060.8820781670274</v>
          </cell>
          <cell r="N108">
            <v>6763.2402369722113</v>
          </cell>
          <cell r="O108">
            <v>7978.0774573904728</v>
          </cell>
          <cell r="P108">
            <v>67088.939903033082</v>
          </cell>
        </row>
        <row r="109">
          <cell r="D109">
            <v>3527.5309999999999</v>
          </cell>
          <cell r="E109">
            <v>3299.8119999999999</v>
          </cell>
          <cell r="F109">
            <v>3248.8220000000001</v>
          </cell>
          <cell r="G109">
            <v>3142.8090000000002</v>
          </cell>
          <cell r="H109">
            <v>2721.0140000000001</v>
          </cell>
          <cell r="I109">
            <v>2721.0140000000001</v>
          </cell>
          <cell r="J109">
            <v>2706.7740000000003</v>
          </cell>
          <cell r="K109">
            <v>2382.2379999999998</v>
          </cell>
          <cell r="L109">
            <v>2667</v>
          </cell>
          <cell r="M109">
            <v>2667</v>
          </cell>
          <cell r="N109">
            <v>2667</v>
          </cell>
          <cell r="O109">
            <v>2667</v>
          </cell>
          <cell r="P109">
            <v>34418.014000000003</v>
          </cell>
        </row>
        <row r="110">
          <cell r="D110">
            <v>10949.309770536209</v>
          </cell>
          <cell r="E110">
            <v>11756.006514418046</v>
          </cell>
          <cell r="F110">
            <v>9328.9908108366726</v>
          </cell>
          <cell r="G110">
            <v>8090.2759408501925</v>
          </cell>
          <cell r="H110">
            <v>6784.0521161307624</v>
          </cell>
          <cell r="I110">
            <v>7055.5957999584889</v>
          </cell>
          <cell r="J110">
            <v>6135.8805265979427</v>
          </cell>
          <cell r="K110">
            <v>6134.344036957893</v>
          </cell>
          <cell r="L110">
            <v>7469.2986142171585</v>
          </cell>
          <cell r="M110">
            <v>7727.8820781670274</v>
          </cell>
          <cell r="N110">
            <v>9430.2402369722113</v>
          </cell>
          <cell r="O110">
            <v>10645.077457390473</v>
          </cell>
          <cell r="P110">
            <v>101506.95390303308</v>
          </cell>
        </row>
        <row r="113">
          <cell r="D113">
            <v>42727.163247405646</v>
          </cell>
          <cell r="E113">
            <v>45876.730545690269</v>
          </cell>
          <cell r="F113">
            <v>36472.564575377481</v>
          </cell>
          <cell r="G113">
            <v>31065.079813471602</v>
          </cell>
          <cell r="H113">
            <v>27378.669869640969</v>
          </cell>
          <cell r="I113">
            <v>28522.494553613149</v>
          </cell>
          <cell r="J113">
            <v>24757.769602817229</v>
          </cell>
          <cell r="K113">
            <v>24672.243719936891</v>
          </cell>
          <cell r="L113">
            <v>30305.565909948447</v>
          </cell>
          <cell r="M113">
            <v>33046.201923462839</v>
          </cell>
          <cell r="N113">
            <v>39496.18115565068</v>
          </cell>
          <cell r="O113">
            <v>43561.773048584851</v>
          </cell>
          <cell r="P113">
            <v>407882.43796560011</v>
          </cell>
        </row>
        <row r="114">
          <cell r="D114">
            <v>4145.7758998101608</v>
          </cell>
          <cell r="E114">
            <v>4145.7758998101608</v>
          </cell>
          <cell r="F114">
            <v>4145.7758998101608</v>
          </cell>
          <cell r="G114">
            <v>4145.7758998101608</v>
          </cell>
          <cell r="H114">
            <v>4145.7758998101608</v>
          </cell>
          <cell r="I114">
            <v>4145.7758998101608</v>
          </cell>
          <cell r="J114">
            <v>4145.7758998101608</v>
          </cell>
          <cell r="K114">
            <v>4145.7758998101608</v>
          </cell>
          <cell r="L114">
            <v>4145.7758998101608</v>
          </cell>
          <cell r="M114">
            <v>4145.7758998101608</v>
          </cell>
          <cell r="N114">
            <v>4145.7758998101608</v>
          </cell>
          <cell r="O114">
            <v>4145.7758998101608</v>
          </cell>
          <cell r="P114">
            <v>49749.310797721941</v>
          </cell>
        </row>
        <row r="115">
          <cell r="D115">
            <v>46872.939147215809</v>
          </cell>
          <cell r="E115">
            <v>50022.506445500432</v>
          </cell>
          <cell r="F115">
            <v>40618.340475187644</v>
          </cell>
          <cell r="G115">
            <v>35210.855713281766</v>
          </cell>
          <cell r="H115">
            <v>31524.445769451129</v>
          </cell>
          <cell r="I115">
            <v>32668.270453423309</v>
          </cell>
          <cell r="J115">
            <v>28903.545502627388</v>
          </cell>
          <cell r="K115">
            <v>28818.01961974705</v>
          </cell>
          <cell r="L115">
            <v>34451.341809758611</v>
          </cell>
          <cell r="M115">
            <v>37191.977823273002</v>
          </cell>
          <cell r="N115">
            <v>43641.957055460844</v>
          </cell>
          <cell r="O115">
            <v>47707.548948395015</v>
          </cell>
          <cell r="P115">
            <v>457631.74876332207</v>
          </cell>
        </row>
        <row r="119">
          <cell r="D119">
            <v>19631.355800000154</v>
          </cell>
          <cell r="E119">
            <v>18009.074000000026</v>
          </cell>
          <cell r="F119">
            <v>11465.024599999892</v>
          </cell>
          <cell r="G119">
            <v>11143.069700000049</v>
          </cell>
          <cell r="H119">
            <v>9378.1988000000274</v>
          </cell>
          <cell r="I119">
            <v>7342.1146000000108</v>
          </cell>
          <cell r="J119">
            <v>6940.5710000000045</v>
          </cell>
          <cell r="K119">
            <v>6328.4090000000197</v>
          </cell>
          <cell r="L119">
            <v>9564.0237000000561</v>
          </cell>
          <cell r="M119">
            <v>10364.189100000018</v>
          </cell>
          <cell r="N119">
            <v>13357.341600000032</v>
          </cell>
          <cell r="O119">
            <v>21399.409799999798</v>
          </cell>
          <cell r="P119">
            <v>144922.78170000011</v>
          </cell>
        </row>
        <row r="120">
          <cell r="D120">
            <v>13639.564999999999</v>
          </cell>
          <cell r="E120">
            <v>12031.723</v>
          </cell>
          <cell r="F120">
            <v>12443.513000000001</v>
          </cell>
          <cell r="G120">
            <v>15112.380000000001</v>
          </cell>
          <cell r="H120">
            <v>14026.759</v>
          </cell>
          <cell r="I120">
            <v>11748.550000000001</v>
          </cell>
          <cell r="J120">
            <v>13166.914000000001</v>
          </cell>
          <cell r="K120">
            <v>14211.761999999999</v>
          </cell>
          <cell r="L120">
            <v>16337.467000000001</v>
          </cell>
          <cell r="M120">
            <v>12759.945</v>
          </cell>
          <cell r="N120">
            <v>11837.969000000001</v>
          </cell>
          <cell r="O120">
            <v>12762.271000000001</v>
          </cell>
          <cell r="P120">
            <v>160078.81800000003</v>
          </cell>
        </row>
        <row r="121">
          <cell r="D121">
            <v>33270.920800000153</v>
          </cell>
          <cell r="E121">
            <v>30040.797000000028</v>
          </cell>
          <cell r="F121">
            <v>23908.537599999894</v>
          </cell>
          <cell r="G121">
            <v>26255.449700000048</v>
          </cell>
          <cell r="H121">
            <v>23404.957800000026</v>
          </cell>
          <cell r="I121">
            <v>19090.664600000011</v>
          </cell>
          <cell r="J121">
            <v>20107.485000000004</v>
          </cell>
          <cell r="K121">
            <v>20540.171000000017</v>
          </cell>
          <cell r="L121">
            <v>25901.490700000057</v>
          </cell>
          <cell r="M121">
            <v>23124.134100000017</v>
          </cell>
          <cell r="N121">
            <v>25195.310600000033</v>
          </cell>
          <cell r="O121">
            <v>34161.680799999798</v>
          </cell>
          <cell r="P121">
            <v>305001.59970000014</v>
          </cell>
        </row>
        <row r="124">
          <cell r="D124">
            <v>61781.220584863469</v>
          </cell>
          <cell r="E124">
            <v>58531.758443858831</v>
          </cell>
          <cell r="F124">
            <v>44398.70958810451</v>
          </cell>
          <cell r="G124">
            <v>45980.961223518367</v>
          </cell>
          <cell r="H124">
            <v>41766.736069739636</v>
          </cell>
          <cell r="I124">
            <v>30973.258156515312</v>
          </cell>
          <cell r="J124">
            <v>30182.726171422994</v>
          </cell>
          <cell r="K124">
            <v>28418.958596982418</v>
          </cell>
          <cell r="L124">
            <v>41668.825850338668</v>
          </cell>
          <cell r="M124">
            <v>42654.830565579425</v>
          </cell>
          <cell r="N124">
            <v>50784.42793290563</v>
          </cell>
          <cell r="O124">
            <v>69976.65245941552</v>
          </cell>
          <cell r="P124">
            <v>547119.06564324477</v>
          </cell>
        </row>
        <row r="125">
          <cell r="D125">
            <v>9291.7775421867209</v>
          </cell>
          <cell r="E125">
            <v>8196.4559401426231</v>
          </cell>
          <cell r="F125">
            <v>8476.982560610144</v>
          </cell>
          <cell r="G125">
            <v>10295.113743949441</v>
          </cell>
          <cell r="H125">
            <v>9555.548455237793</v>
          </cell>
          <cell r="I125">
            <v>8003.5479902224015</v>
          </cell>
          <cell r="J125">
            <v>8969.7901513064335</v>
          </cell>
          <cell r="K125">
            <v>9681.579360229056</v>
          </cell>
          <cell r="L125">
            <v>11129.688444376097</v>
          </cell>
          <cell r="M125">
            <v>8692.5477748401609</v>
          </cell>
          <cell r="N125">
            <v>8064.463529394272</v>
          </cell>
          <cell r="O125">
            <v>8694.1323323068482</v>
          </cell>
          <cell r="P125">
            <v>109051.627824802</v>
          </cell>
        </row>
        <row r="126">
          <cell r="D126">
            <v>71072.998127050188</v>
          </cell>
          <cell r="E126">
            <v>66728.214384001447</v>
          </cell>
          <cell r="F126">
            <v>52875.692148714654</v>
          </cell>
          <cell r="G126">
            <v>56276.074967467808</v>
          </cell>
          <cell r="H126">
            <v>51322.284524977425</v>
          </cell>
          <cell r="I126">
            <v>38976.806146737712</v>
          </cell>
          <cell r="J126">
            <v>39152.516322729425</v>
          </cell>
          <cell r="K126">
            <v>38100.537957211476</v>
          </cell>
          <cell r="L126">
            <v>52798.514294714769</v>
          </cell>
          <cell r="M126">
            <v>51347.378340419586</v>
          </cell>
          <cell r="N126">
            <v>58848.8914622999</v>
          </cell>
          <cell r="O126">
            <v>78670.78479172237</v>
          </cell>
          <cell r="P126">
            <v>656170.69346804672</v>
          </cell>
        </row>
        <row r="129">
          <cell r="D129">
            <v>66282.334888322628</v>
          </cell>
          <cell r="E129">
            <v>62790.949592121367</v>
          </cell>
          <cell r="F129">
            <v>50934.109392403778</v>
          </cell>
          <cell r="G129">
            <v>51551.229425285012</v>
          </cell>
          <cell r="H129">
            <v>45944.657926188367</v>
          </cell>
          <cell r="I129">
            <v>38238.661646352179</v>
          </cell>
          <cell r="J129">
            <v>36402.986281702411</v>
          </cell>
          <cell r="K129">
            <v>33318.490050670138</v>
          </cell>
          <cell r="L129">
            <v>46428.100361575249</v>
          </cell>
          <cell r="M129">
            <v>48966.459754146214</v>
          </cell>
          <cell r="N129">
            <v>58195.150358476734</v>
          </cell>
          <cell r="O129">
            <v>72752.565629523102</v>
          </cell>
          <cell r="P129">
            <v>611805.69530676724</v>
          </cell>
        </row>
        <row r="130">
          <cell r="D130">
            <v>46472.79755755364</v>
          </cell>
          <cell r="E130">
            <v>40994.549844336092</v>
          </cell>
          <cell r="F130">
            <v>42397.602896704338</v>
          </cell>
          <cell r="G130">
            <v>51490.980566669292</v>
          </cell>
          <cell r="H130">
            <v>47792.046989445313</v>
          </cell>
          <cell r="I130">
            <v>40029.721310378802</v>
          </cell>
          <cell r="J130">
            <v>44862.378586099992</v>
          </cell>
          <cell r="K130">
            <v>48422.390183421085</v>
          </cell>
          <cell r="L130">
            <v>55665.103432126562</v>
          </cell>
          <cell r="M130">
            <v>43475.751670270925</v>
          </cell>
          <cell r="N130">
            <v>40334.39019716507</v>
          </cell>
          <cell r="O130">
            <v>43483.676829696378</v>
          </cell>
          <cell r="P130">
            <v>545421.39006386755</v>
          </cell>
        </row>
        <row r="131">
          <cell r="D131">
            <v>112755.13244587627</v>
          </cell>
          <cell r="E131">
            <v>103785.49943645747</v>
          </cell>
          <cell r="F131">
            <v>93331.712289108109</v>
          </cell>
          <cell r="G131">
            <v>103042.2099919543</v>
          </cell>
          <cell r="H131">
            <v>93736.704915633687</v>
          </cell>
          <cell r="I131">
            <v>78268.382956730988</v>
          </cell>
          <cell r="J131">
            <v>81265.364867802404</v>
          </cell>
          <cell r="K131">
            <v>81740.880234091223</v>
          </cell>
          <cell r="L131">
            <v>102093.2037937018</v>
          </cell>
          <cell r="M131">
            <v>92442.211424417139</v>
          </cell>
          <cell r="N131">
            <v>98529.540555641812</v>
          </cell>
          <cell r="O131">
            <v>116236.24245921947</v>
          </cell>
          <cell r="P131">
            <v>1157227.0853706347</v>
          </cell>
        </row>
        <row r="133">
          <cell r="D133">
            <v>71072.998127050188</v>
          </cell>
          <cell r="E133">
            <v>66728.214384001447</v>
          </cell>
          <cell r="F133">
            <v>52875.692148714654</v>
          </cell>
          <cell r="G133">
            <v>56276.074967467808</v>
          </cell>
          <cell r="H133">
            <v>51322.284524977425</v>
          </cell>
          <cell r="I133">
            <v>38976.806146737712</v>
          </cell>
          <cell r="J133">
            <v>39152.516322729425</v>
          </cell>
          <cell r="K133">
            <v>38100.537957211476</v>
          </cell>
          <cell r="L133">
            <v>52798.514294714769</v>
          </cell>
          <cell r="M133">
            <v>51347.378340419586</v>
          </cell>
          <cell r="N133">
            <v>58848.8914622999</v>
          </cell>
          <cell r="O133">
            <v>78670.78479172237</v>
          </cell>
          <cell r="P133">
            <v>656170.69346804672</v>
          </cell>
        </row>
        <row r="134">
          <cell r="D134">
            <v>12876.196816000001</v>
          </cell>
          <cell r="E134">
            <v>12876.196816000001</v>
          </cell>
          <cell r="F134">
            <v>12876.196816000001</v>
          </cell>
          <cell r="G134">
            <v>12876.196816000001</v>
          </cell>
          <cell r="H134">
            <v>12876.196816000001</v>
          </cell>
          <cell r="I134">
            <v>12876.196816000001</v>
          </cell>
          <cell r="J134">
            <v>12876.196816000001</v>
          </cell>
          <cell r="K134">
            <v>12876.196816000001</v>
          </cell>
          <cell r="L134">
            <v>12876.196816000001</v>
          </cell>
          <cell r="M134">
            <v>12876.196816000001</v>
          </cell>
          <cell r="N134">
            <v>12876.196816000001</v>
          </cell>
          <cell r="O134">
            <v>12876.196816000001</v>
          </cell>
          <cell r="P134">
            <v>154514.36179200001</v>
          </cell>
        </row>
        <row r="135">
          <cell r="D135">
            <v>112755.13244587627</v>
          </cell>
          <cell r="E135">
            <v>103785.49943645747</v>
          </cell>
          <cell r="F135">
            <v>93331.712289108109</v>
          </cell>
          <cell r="G135">
            <v>103042.2099919543</v>
          </cell>
          <cell r="H135">
            <v>93736.704915633687</v>
          </cell>
          <cell r="I135">
            <v>78268.382956730988</v>
          </cell>
          <cell r="J135">
            <v>81265.364867802404</v>
          </cell>
          <cell r="K135">
            <v>81740.880234091223</v>
          </cell>
          <cell r="L135">
            <v>102093.2037937018</v>
          </cell>
          <cell r="M135">
            <v>92442.211424417139</v>
          </cell>
          <cell r="N135">
            <v>98529.540555641812</v>
          </cell>
          <cell r="O135">
            <v>116236.24245921947</v>
          </cell>
          <cell r="P135">
            <v>1157227.0853706347</v>
          </cell>
        </row>
        <row r="137">
          <cell r="D137">
            <v>196704.32738892647</v>
          </cell>
          <cell r="E137">
            <v>183389.91063645892</v>
          </cell>
          <cell r="F137">
            <v>159083.60125382277</v>
          </cell>
          <cell r="G137">
            <v>172194.48177542211</v>
          </cell>
          <cell r="H137">
            <v>157935.18625661111</v>
          </cell>
          <cell r="I137">
            <v>130121.38591946871</v>
          </cell>
          <cell r="J137">
            <v>133294.07800653184</v>
          </cell>
          <cell r="K137">
            <v>132717.61500730269</v>
          </cell>
          <cell r="L137">
            <v>167767.91490441657</v>
          </cell>
          <cell r="M137">
            <v>156665.78658083672</v>
          </cell>
          <cell r="N137">
            <v>170254.62883394171</v>
          </cell>
          <cell r="O137">
            <v>207783.22406694185</v>
          </cell>
          <cell r="P137">
            <v>1967912.1406306813</v>
          </cell>
        </row>
      </sheetData>
      <sheetData sheetId="4"/>
      <sheetData sheetId="5" refreshError="1"/>
      <sheetData sheetId="6"/>
      <sheetData sheetId="7"/>
      <sheetData sheetId="8"/>
      <sheetData sheetId="9"/>
      <sheetData sheetId="10"/>
      <sheetData sheetId="11"/>
      <sheetData sheetId="12"/>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Revenue summary"/>
      <sheetName val="Equity raising cost-capex"/>
      <sheetName val="Price path (nominal)"/>
      <sheetName val="Price path (real)"/>
      <sheetName val="Chart 1-MAR"/>
      <sheetName val="Chart 2-Price path"/>
      <sheetName val="Chart 3-Building blocks"/>
    </sheetNames>
    <sheetDataSet>
      <sheetData sheetId="0">
        <row r="4">
          <cell r="L4" t="str">
            <v>Version: 2.0</v>
          </cell>
        </row>
      </sheetData>
      <sheetData sheetId="1">
        <row r="7">
          <cell r="G7" t="str">
            <v>Transmission lines</v>
          </cell>
          <cell r="K7">
            <v>2287.7977300304001</v>
          </cell>
        </row>
        <row r="8">
          <cell r="K8">
            <v>1328.0699039553751</v>
          </cell>
        </row>
        <row r="9">
          <cell r="K9">
            <v>693.71075282694733</v>
          </cell>
        </row>
        <row r="267">
          <cell r="G267">
            <v>0.7</v>
          </cell>
        </row>
      </sheetData>
      <sheetData sheetId="2">
        <row r="9">
          <cell r="F9">
            <v>2.5000000000000001E-2</v>
          </cell>
        </row>
      </sheetData>
      <sheetData sheetId="3">
        <row r="4">
          <cell r="B4" t="str">
            <v>Year</v>
          </cell>
        </row>
      </sheetData>
      <sheetData sheetId="4">
        <row r="26">
          <cell r="L26">
            <v>50.794983769236154</v>
          </cell>
        </row>
      </sheetData>
      <sheetData sheetId="5">
        <row r="11">
          <cell r="E11">
            <v>-8.2423642351175663E-3</v>
          </cell>
        </row>
      </sheetData>
      <sheetData sheetId="6">
        <row r="21">
          <cell r="L21">
            <v>0</v>
          </cell>
        </row>
      </sheetData>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ver"/>
      <sheetName val="Intro"/>
      <sheetName val="DMS input"/>
      <sheetName val="PTRM input"/>
      <sheetName val="Demand Forecast Split"/>
      <sheetName val="WACC"/>
      <sheetName val="Assets"/>
      <sheetName val="Analysis"/>
      <sheetName val="Forecast revenues"/>
      <sheetName val="X factors"/>
      <sheetName val="Equity raising costs"/>
      <sheetName val="Revenue summary"/>
      <sheetName val="AER ECM (AGN) VIC"/>
      <sheetName val="AER ECM (AGN) Albury"/>
      <sheetName val="Chart 1-Revenue"/>
      <sheetName val="Chart 2-Price path"/>
      <sheetName val="Chart 3-Building blocks"/>
    </sheetNames>
    <sheetDataSet>
      <sheetData sheetId="0">
        <row r="12">
          <cell r="B12" t="str">
            <v>ActewAGL Distribution</v>
          </cell>
          <cell r="C12" t="str">
            <v>ActewAGL Distribution</v>
          </cell>
          <cell r="D12">
            <v>76670568688</v>
          </cell>
          <cell r="E12" t="str">
            <v>ACT</v>
          </cell>
          <cell r="F12" t="str">
            <v>Electricity</v>
          </cell>
          <cell r="G12" t="str">
            <v>Distribution</v>
          </cell>
          <cell r="I12" t="str">
            <v>Financial</v>
          </cell>
          <cell r="J12" t="str">
            <v>June</v>
          </cell>
          <cell r="K12">
            <v>5</v>
          </cell>
          <cell r="L12">
            <v>5</v>
          </cell>
          <cell r="M12">
            <v>5</v>
          </cell>
          <cell r="N12" t="str">
            <v>2014-19 Distribution Determination</v>
          </cell>
        </row>
        <row r="13">
          <cell r="B13" t="str">
            <v>ActewAGL Distribution (Tx Assets)</v>
          </cell>
          <cell r="C13" t="str">
            <v>ActewAGL Distribution (Tx Assets)</v>
          </cell>
          <cell r="D13">
            <v>76670568688</v>
          </cell>
          <cell r="E13" t="str">
            <v>ACT</v>
          </cell>
          <cell r="F13" t="str">
            <v>Electricity</v>
          </cell>
          <cell r="G13" t="str">
            <v>Distribution</v>
          </cell>
          <cell r="I13" t="str">
            <v>Financial</v>
          </cell>
          <cell r="J13" t="str">
            <v>June</v>
          </cell>
          <cell r="K13">
            <v>5</v>
          </cell>
          <cell r="L13">
            <v>5</v>
          </cell>
          <cell r="M13">
            <v>5</v>
          </cell>
          <cell r="N13" t="str">
            <v>distribution determination</v>
          </cell>
        </row>
        <row r="14">
          <cell r="B14" t="str">
            <v>ActewAGL Gas</v>
          </cell>
          <cell r="C14" t="str">
            <v>ActewAGL Gas</v>
          </cell>
          <cell r="D14">
            <v>76670568688</v>
          </cell>
          <cell r="E14" t="str">
            <v>ACT</v>
          </cell>
          <cell r="F14" t="str">
            <v>Gas</v>
          </cell>
          <cell r="G14" t="str">
            <v>Distribution</v>
          </cell>
          <cell r="I14" t="str">
            <v>Financial</v>
          </cell>
          <cell r="J14" t="str">
            <v>June</v>
          </cell>
          <cell r="K14">
            <v>5</v>
          </cell>
          <cell r="L14">
            <v>5</v>
          </cell>
          <cell r="M14" t="str">
            <v>x</v>
          </cell>
        </row>
        <row r="15">
          <cell r="B15" t="str">
            <v>AGN</v>
          </cell>
          <cell r="C15" t="str">
            <v>AGN</v>
          </cell>
          <cell r="D15">
            <v>78551685</v>
          </cell>
          <cell r="E15" t="str">
            <v>SA</v>
          </cell>
          <cell r="F15" t="str">
            <v>Gas</v>
          </cell>
          <cell r="G15" t="str">
            <v>Distribution</v>
          </cell>
          <cell r="I15" t="str">
            <v>Financial</v>
          </cell>
          <cell r="J15" t="str">
            <v>June</v>
          </cell>
          <cell r="K15">
            <v>5</v>
          </cell>
          <cell r="L15">
            <v>5</v>
          </cell>
          <cell r="M15">
            <v>5</v>
          </cell>
          <cell r="N15" t="str">
            <v>distribution determination</v>
          </cell>
        </row>
        <row r="16">
          <cell r="B16" t="str">
            <v>Amadeus</v>
          </cell>
          <cell r="C16" t="str">
            <v>APT Pipelines (NT) Pty Ltd</v>
          </cell>
          <cell r="D16">
            <v>39009737393</v>
          </cell>
          <cell r="E16" t="str">
            <v>NT</v>
          </cell>
          <cell r="F16" t="str">
            <v>Gas</v>
          </cell>
          <cell r="G16" t="str">
            <v>Transmission</v>
          </cell>
          <cell r="I16" t="str">
            <v>Financial</v>
          </cell>
          <cell r="J16" t="str">
            <v>June</v>
          </cell>
          <cell r="K16">
            <v>5</v>
          </cell>
          <cell r="L16">
            <v>5</v>
          </cell>
          <cell r="M16" t="str">
            <v>x</v>
          </cell>
          <cell r="N16" t="str">
            <v>n/a</v>
          </cell>
        </row>
        <row r="17">
          <cell r="B17" t="str">
            <v>Ausgrid</v>
          </cell>
          <cell r="C17" t="str">
            <v>Ausgrid</v>
          </cell>
          <cell r="D17">
            <v>67505337385</v>
          </cell>
          <cell r="E17" t="str">
            <v>NSW</v>
          </cell>
          <cell r="F17" t="str">
            <v>Electricity</v>
          </cell>
          <cell r="G17" t="str">
            <v>Distribution</v>
          </cell>
          <cell r="I17" t="str">
            <v>Financial</v>
          </cell>
          <cell r="J17" t="str">
            <v>June</v>
          </cell>
          <cell r="K17">
            <v>5</v>
          </cell>
          <cell r="L17">
            <v>5</v>
          </cell>
          <cell r="M17">
            <v>5</v>
          </cell>
          <cell r="N17" t="str">
            <v>2014-19 Distribution Determination</v>
          </cell>
        </row>
        <row r="18">
          <cell r="B18" t="str">
            <v>Ausgrid (Tx Assets)</v>
          </cell>
          <cell r="C18" t="str">
            <v>Ausgrid (Tx Assets)</v>
          </cell>
          <cell r="D18">
            <v>67505337385</v>
          </cell>
          <cell r="E18" t="str">
            <v>NSW</v>
          </cell>
          <cell r="F18" t="str">
            <v>Electricity</v>
          </cell>
          <cell r="G18" t="str">
            <v>Distribution</v>
          </cell>
          <cell r="I18" t="str">
            <v>Financial</v>
          </cell>
          <cell r="J18" t="str">
            <v>June</v>
          </cell>
          <cell r="K18">
            <v>5</v>
          </cell>
          <cell r="L18">
            <v>5</v>
          </cell>
          <cell r="M18">
            <v>5</v>
          </cell>
          <cell r="N18" t="str">
            <v>distribution determination</v>
          </cell>
        </row>
        <row r="19">
          <cell r="B19" t="str">
            <v>AusNet (D)</v>
          </cell>
          <cell r="C19" t="str">
            <v>AusNet Services (D)</v>
          </cell>
          <cell r="D19">
            <v>91064651118</v>
          </cell>
          <cell r="E19" t="str">
            <v>Vic</v>
          </cell>
          <cell r="F19" t="str">
            <v>Electricity</v>
          </cell>
          <cell r="G19" t="str">
            <v>Distribution</v>
          </cell>
          <cell r="I19" t="str">
            <v>Calendar</v>
          </cell>
          <cell r="J19" t="str">
            <v>December</v>
          </cell>
          <cell r="K19">
            <v>5</v>
          </cell>
          <cell r="L19">
            <v>5</v>
          </cell>
          <cell r="M19">
            <v>2</v>
          </cell>
          <cell r="N19" t="str">
            <v>2016-20 Distribution Determination</v>
          </cell>
        </row>
        <row r="20">
          <cell r="B20" t="str">
            <v>AusNet (T)</v>
          </cell>
          <cell r="C20" t="str">
            <v>AusNet (T)</v>
          </cell>
          <cell r="D20">
            <v>48116124362</v>
          </cell>
          <cell r="E20" t="str">
            <v>Vic</v>
          </cell>
          <cell r="F20" t="str">
            <v>Electricity</v>
          </cell>
          <cell r="G20" t="str">
            <v>Transmission</v>
          </cell>
          <cell r="I20" t="str">
            <v>Financial</v>
          </cell>
          <cell r="J20" t="str">
            <v>March</v>
          </cell>
          <cell r="K20">
            <v>5</v>
          </cell>
          <cell r="L20">
            <v>5</v>
          </cell>
          <cell r="M20">
            <v>2</v>
          </cell>
          <cell r="N20" t="str">
            <v>transmission determination</v>
          </cell>
        </row>
        <row r="21">
          <cell r="B21" t="str">
            <v>Australian Distribution Co.</v>
          </cell>
          <cell r="C21" t="str">
            <v>Australian Distribution Co.</v>
          </cell>
          <cell r="D21">
            <v>11222333444</v>
          </cell>
          <cell r="E21" t="str">
            <v>-</v>
          </cell>
          <cell r="F21" t="str">
            <v>Electricity</v>
          </cell>
          <cell r="G21" t="str">
            <v>Distribution</v>
          </cell>
          <cell r="I21" t="str">
            <v>Financial</v>
          </cell>
          <cell r="J21" t="str">
            <v>June</v>
          </cell>
          <cell r="K21">
            <v>5</v>
          </cell>
          <cell r="L21">
            <v>5</v>
          </cell>
          <cell r="M21">
            <v>2</v>
          </cell>
          <cell r="N21" t="str">
            <v>distribution determination</v>
          </cell>
        </row>
        <row r="22">
          <cell r="B22" t="str">
            <v>Australian Transmission Co.</v>
          </cell>
          <cell r="C22" t="str">
            <v>Australian Transmission Co.</v>
          </cell>
          <cell r="D22">
            <v>11222333444</v>
          </cell>
          <cell r="E22" t="str">
            <v>-</v>
          </cell>
          <cell r="F22" t="str">
            <v>Electricity</v>
          </cell>
          <cell r="G22" t="str">
            <v>Transmission</v>
          </cell>
          <cell r="I22" t="str">
            <v>Financial</v>
          </cell>
          <cell r="J22" t="str">
            <v>June</v>
          </cell>
          <cell r="K22">
            <v>5</v>
          </cell>
          <cell r="L22">
            <v>5</v>
          </cell>
          <cell r="M22">
            <v>5</v>
          </cell>
          <cell r="N22" t="str">
            <v>transmission determination</v>
          </cell>
        </row>
        <row r="23">
          <cell r="B23" t="str">
            <v>CitiPower</v>
          </cell>
          <cell r="C23" t="str">
            <v>CitiPower</v>
          </cell>
          <cell r="D23">
            <v>76064651056</v>
          </cell>
          <cell r="E23" t="str">
            <v>Vic</v>
          </cell>
          <cell r="F23" t="str">
            <v>Electricity</v>
          </cell>
          <cell r="G23" t="str">
            <v>Distribution</v>
          </cell>
          <cell r="I23" t="str">
            <v>Calendar</v>
          </cell>
          <cell r="J23" t="str">
            <v>December</v>
          </cell>
          <cell r="K23">
            <v>5</v>
          </cell>
          <cell r="L23">
            <v>5</v>
          </cell>
          <cell r="M23">
            <v>2</v>
          </cell>
          <cell r="N23" t="str">
            <v>2016-20 Distribution Determination</v>
          </cell>
        </row>
        <row r="24">
          <cell r="B24" t="str">
            <v>Directlink</v>
          </cell>
          <cell r="C24" t="str">
            <v>Directlink</v>
          </cell>
          <cell r="D24">
            <v>16779340889</v>
          </cell>
          <cell r="E24" t="str">
            <v>Qld</v>
          </cell>
          <cell r="F24" t="str">
            <v>Electricity</v>
          </cell>
          <cell r="G24" t="str">
            <v>Transmission</v>
          </cell>
          <cell r="I24" t="str">
            <v>Financial</v>
          </cell>
          <cell r="J24" t="str">
            <v>June</v>
          </cell>
          <cell r="K24">
            <v>10</v>
          </cell>
          <cell r="L24">
            <v>5</v>
          </cell>
          <cell r="M24">
            <v>5</v>
          </cell>
          <cell r="N24" t="str">
            <v>transmission determination</v>
          </cell>
        </row>
        <row r="25">
          <cell r="B25" t="str">
            <v>ElectraNet</v>
          </cell>
          <cell r="C25" t="str">
            <v>ElectraNet</v>
          </cell>
          <cell r="D25">
            <v>41094482416</v>
          </cell>
          <cell r="E25" t="str">
            <v>SA</v>
          </cell>
          <cell r="F25" t="str">
            <v>Electricity</v>
          </cell>
          <cell r="G25" t="str">
            <v>Transmission</v>
          </cell>
          <cell r="I25" t="str">
            <v>Financial</v>
          </cell>
          <cell r="J25" t="str">
            <v>June</v>
          </cell>
          <cell r="K25">
            <v>5</v>
          </cell>
          <cell r="L25">
            <v>5</v>
          </cell>
          <cell r="M25">
            <v>5</v>
          </cell>
          <cell r="N25" t="str">
            <v>transmission determination</v>
          </cell>
        </row>
        <row r="26">
          <cell r="B26" t="str">
            <v>Endeavour Energy</v>
          </cell>
          <cell r="C26" t="str">
            <v>Endeavour Energy</v>
          </cell>
          <cell r="D26">
            <v>59253130878</v>
          </cell>
          <cell r="E26" t="str">
            <v>NSW</v>
          </cell>
          <cell r="F26" t="str">
            <v>Electricity</v>
          </cell>
          <cell r="G26" t="str">
            <v>Distribution</v>
          </cell>
          <cell r="I26" t="str">
            <v>Financial</v>
          </cell>
          <cell r="J26" t="str">
            <v>June</v>
          </cell>
          <cell r="K26">
            <v>5</v>
          </cell>
          <cell r="L26">
            <v>5</v>
          </cell>
          <cell r="M26">
            <v>5</v>
          </cell>
          <cell r="N26" t="str">
            <v>2014-19 Distribution Determination</v>
          </cell>
        </row>
        <row r="27">
          <cell r="B27" t="str">
            <v>Energex</v>
          </cell>
          <cell r="C27" t="str">
            <v>Energex</v>
          </cell>
          <cell r="D27">
            <v>40078849055</v>
          </cell>
          <cell r="E27" t="str">
            <v>Qld</v>
          </cell>
          <cell r="F27" t="str">
            <v>Electricity</v>
          </cell>
          <cell r="G27" t="str">
            <v>Distribution</v>
          </cell>
          <cell r="I27" t="str">
            <v>Financial</v>
          </cell>
          <cell r="J27" t="str">
            <v>June</v>
          </cell>
          <cell r="K27">
            <v>5</v>
          </cell>
          <cell r="L27">
            <v>5</v>
          </cell>
          <cell r="M27">
            <v>5</v>
          </cell>
          <cell r="N27" t="str">
            <v>2015-20 Distribution Determination</v>
          </cell>
        </row>
        <row r="28">
          <cell r="B28" t="str">
            <v>Ergon Energy</v>
          </cell>
          <cell r="C28" t="str">
            <v>Ergon Energy</v>
          </cell>
          <cell r="D28">
            <v>50087646062</v>
          </cell>
          <cell r="E28" t="str">
            <v>Qld</v>
          </cell>
          <cell r="F28" t="str">
            <v>Electricity</v>
          </cell>
          <cell r="G28" t="str">
            <v>Distribution</v>
          </cell>
          <cell r="I28" t="str">
            <v>Financial</v>
          </cell>
          <cell r="J28" t="str">
            <v>June</v>
          </cell>
          <cell r="K28">
            <v>5</v>
          </cell>
          <cell r="L28">
            <v>5</v>
          </cell>
          <cell r="M28">
            <v>5</v>
          </cell>
          <cell r="N28" t="str">
            <v>2015-20 Distribution Determination</v>
          </cell>
        </row>
        <row r="29">
          <cell r="B29" t="str">
            <v>Essential Energy</v>
          </cell>
          <cell r="C29" t="str">
            <v>Essential Energy</v>
          </cell>
          <cell r="D29">
            <v>37428185226</v>
          </cell>
          <cell r="E29" t="str">
            <v>NSW</v>
          </cell>
          <cell r="F29" t="str">
            <v>Electricity</v>
          </cell>
          <cell r="G29" t="str">
            <v>Distribution</v>
          </cell>
          <cell r="I29" t="str">
            <v>Financial</v>
          </cell>
          <cell r="J29" t="str">
            <v>June</v>
          </cell>
          <cell r="K29">
            <v>5</v>
          </cell>
          <cell r="L29">
            <v>5</v>
          </cell>
          <cell r="M29">
            <v>5</v>
          </cell>
          <cell r="N29" t="str">
            <v>2014-19 Distribution Determination</v>
          </cell>
        </row>
        <row r="30">
          <cell r="B30" t="str">
            <v>Jemena Electricity</v>
          </cell>
          <cell r="C30" t="str">
            <v>Jemena Electricity</v>
          </cell>
          <cell r="D30">
            <v>82064651083</v>
          </cell>
          <cell r="E30" t="str">
            <v>Vic</v>
          </cell>
          <cell r="F30" t="str">
            <v>Electricity</v>
          </cell>
          <cell r="G30" t="str">
            <v>Distribution</v>
          </cell>
          <cell r="I30" t="str">
            <v>Calendar</v>
          </cell>
          <cell r="J30" t="str">
            <v>December</v>
          </cell>
          <cell r="K30">
            <v>5</v>
          </cell>
          <cell r="L30">
            <v>5</v>
          </cell>
          <cell r="M30">
            <v>2</v>
          </cell>
          <cell r="N30" t="str">
            <v>2016-20 Distribution Determination</v>
          </cell>
        </row>
        <row r="31">
          <cell r="B31" t="str">
            <v>Murraylink</v>
          </cell>
          <cell r="C31" t="str">
            <v>Murraylink</v>
          </cell>
          <cell r="D31">
            <v>79181207909</v>
          </cell>
          <cell r="E31" t="str">
            <v>SA</v>
          </cell>
          <cell r="F31" t="str">
            <v>Electricity</v>
          </cell>
          <cell r="G31" t="str">
            <v>Transmission</v>
          </cell>
          <cell r="I31" t="str">
            <v>Financial</v>
          </cell>
          <cell r="J31" t="str">
            <v>June</v>
          </cell>
          <cell r="K31">
            <v>5</v>
          </cell>
          <cell r="L31">
            <v>5</v>
          </cell>
          <cell r="M31">
            <v>5</v>
          </cell>
          <cell r="N31" t="str">
            <v>transmission determination</v>
          </cell>
        </row>
        <row r="32">
          <cell r="B32" t="str">
            <v>Powercor Australia</v>
          </cell>
          <cell r="C32" t="str">
            <v>Powercor Australia</v>
          </cell>
          <cell r="D32">
            <v>89064651109</v>
          </cell>
          <cell r="E32" t="str">
            <v>Vic</v>
          </cell>
          <cell r="F32" t="str">
            <v>Electricity</v>
          </cell>
          <cell r="G32" t="str">
            <v>Distribution</v>
          </cell>
          <cell r="I32" t="str">
            <v>Calendar</v>
          </cell>
          <cell r="J32" t="str">
            <v>December</v>
          </cell>
          <cell r="K32">
            <v>5</v>
          </cell>
          <cell r="L32">
            <v>5</v>
          </cell>
          <cell r="M32">
            <v>2</v>
          </cell>
          <cell r="N32" t="str">
            <v>2016-20 Distribution Determination</v>
          </cell>
        </row>
        <row r="33">
          <cell r="B33" t="str">
            <v>Powerlink</v>
          </cell>
          <cell r="C33" t="str">
            <v>Queensland Electricity Transmission Corporation Limited trading as Powerlink Queensland</v>
          </cell>
          <cell r="D33">
            <v>82078849233</v>
          </cell>
          <cell r="E33" t="str">
            <v>Qld</v>
          </cell>
          <cell r="F33" t="str">
            <v>Electricity</v>
          </cell>
          <cell r="G33" t="str">
            <v>Transmission</v>
          </cell>
          <cell r="I33" t="str">
            <v>Financial</v>
          </cell>
          <cell r="J33" t="str">
            <v>June</v>
          </cell>
          <cell r="K33">
            <v>5</v>
          </cell>
          <cell r="L33">
            <v>5</v>
          </cell>
          <cell r="M33">
            <v>5</v>
          </cell>
          <cell r="N33" t="str">
            <v>transmission determination</v>
          </cell>
        </row>
        <row r="34">
          <cell r="B34" t="str">
            <v>Roma to Brisbane Pipeline</v>
          </cell>
          <cell r="C34" t="str">
            <v>APT Petroleum Pipelines Limited t/a Roma to Brisbane Pipeline</v>
          </cell>
          <cell r="D34" t="str">
            <v>009 737 393</v>
          </cell>
          <cell r="E34" t="str">
            <v>Qld</v>
          </cell>
          <cell r="F34" t="str">
            <v>Gas</v>
          </cell>
          <cell r="G34" t="str">
            <v>Distribution</v>
          </cell>
          <cell r="I34" t="str">
            <v>Financial</v>
          </cell>
          <cell r="J34" t="str">
            <v>June</v>
          </cell>
          <cell r="K34">
            <v>5</v>
          </cell>
          <cell r="L34">
            <v>5</v>
          </cell>
          <cell r="M34" t="str">
            <v>x</v>
          </cell>
          <cell r="N34" t="str">
            <v>n/a</v>
          </cell>
        </row>
        <row r="35">
          <cell r="B35" t="str">
            <v>SA Power Networks</v>
          </cell>
          <cell r="C35" t="str">
            <v>SA Power Networks</v>
          </cell>
          <cell r="D35">
            <v>13332330749</v>
          </cell>
          <cell r="E35" t="str">
            <v>SA</v>
          </cell>
          <cell r="F35" t="str">
            <v>Electricity</v>
          </cell>
          <cell r="G35" t="str">
            <v>Distribution</v>
          </cell>
          <cell r="I35" t="str">
            <v>Financial</v>
          </cell>
          <cell r="J35" t="str">
            <v>June</v>
          </cell>
          <cell r="K35">
            <v>5</v>
          </cell>
          <cell r="L35">
            <v>5</v>
          </cell>
          <cell r="M35">
            <v>5</v>
          </cell>
          <cell r="N35" t="str">
            <v>2015-20 Distribution Determination</v>
          </cell>
        </row>
        <row r="36">
          <cell r="B36" t="str">
            <v>TasNetworks (D)</v>
          </cell>
          <cell r="C36" t="str">
            <v>TasNetworks (D)</v>
          </cell>
          <cell r="D36">
            <v>24167357299</v>
          </cell>
          <cell r="E36" t="str">
            <v>Tas</v>
          </cell>
          <cell r="F36" t="str">
            <v>Electricity</v>
          </cell>
          <cell r="G36" t="str">
            <v>Distribution</v>
          </cell>
          <cell r="I36" t="str">
            <v>Financial</v>
          </cell>
          <cell r="J36" t="str">
            <v>June</v>
          </cell>
          <cell r="K36">
            <v>5</v>
          </cell>
          <cell r="L36">
            <v>5</v>
          </cell>
          <cell r="M36">
            <v>5</v>
          </cell>
          <cell r="N36" t="str">
            <v>distribution determination</v>
          </cell>
        </row>
        <row r="37">
          <cell r="B37" t="str">
            <v>TasNetworks (T)</v>
          </cell>
          <cell r="C37" t="str">
            <v>TasNetworks (T)</v>
          </cell>
          <cell r="D37">
            <v>24167357299</v>
          </cell>
          <cell r="E37" t="str">
            <v>Tas</v>
          </cell>
          <cell r="F37" t="str">
            <v>Electricity</v>
          </cell>
          <cell r="G37" t="str">
            <v>Transmission</v>
          </cell>
          <cell r="I37" t="str">
            <v>Financial</v>
          </cell>
          <cell r="J37" t="str">
            <v>March</v>
          </cell>
          <cell r="K37">
            <v>5</v>
          </cell>
          <cell r="L37">
            <v>5</v>
          </cell>
          <cell r="M37">
            <v>5</v>
          </cell>
          <cell r="N37" t="str">
            <v>transmission determination</v>
          </cell>
        </row>
        <row r="38">
          <cell r="B38" t="str">
            <v>TransGrid</v>
          </cell>
          <cell r="C38" t="str">
            <v>TransGrid</v>
          </cell>
          <cell r="D38">
            <v>19622755774</v>
          </cell>
          <cell r="E38" t="str">
            <v>NSW</v>
          </cell>
          <cell r="F38" t="str">
            <v>Electricity</v>
          </cell>
          <cell r="G38" t="str">
            <v>Transmission</v>
          </cell>
          <cell r="I38" t="str">
            <v>Financial</v>
          </cell>
          <cell r="J38" t="str">
            <v>June</v>
          </cell>
          <cell r="K38">
            <v>5</v>
          </cell>
          <cell r="L38">
            <v>5</v>
          </cell>
          <cell r="M38">
            <v>5</v>
          </cell>
          <cell r="N38" t="str">
            <v>transmission determination</v>
          </cell>
        </row>
        <row r="39">
          <cell r="B39" t="str">
            <v>United Energy</v>
          </cell>
          <cell r="C39" t="str">
            <v>United Energy</v>
          </cell>
          <cell r="D39">
            <v>70064651029</v>
          </cell>
          <cell r="E39" t="str">
            <v>Vic</v>
          </cell>
          <cell r="F39" t="str">
            <v>Electricity</v>
          </cell>
          <cell r="G39" t="str">
            <v>Distribution</v>
          </cell>
          <cell r="I39" t="str">
            <v>Calendar</v>
          </cell>
          <cell r="J39" t="str">
            <v>December</v>
          </cell>
          <cell r="K39">
            <v>5</v>
          </cell>
          <cell r="L39">
            <v>5</v>
          </cell>
          <cell r="M39">
            <v>2</v>
          </cell>
          <cell r="N39" t="str">
            <v>2016-20 Distribution Determination</v>
          </cell>
        </row>
        <row r="40">
          <cell r="B40" t="str">
            <v>Western Power (D)</v>
          </cell>
          <cell r="C40" t="str">
            <v>Western Power (D)</v>
          </cell>
          <cell r="D40">
            <v>18540492861</v>
          </cell>
          <cell r="E40" t="str">
            <v>WA</v>
          </cell>
          <cell r="F40" t="str">
            <v>Electricity</v>
          </cell>
          <cell r="G40" t="str">
            <v>Distribution</v>
          </cell>
          <cell r="I40" t="str">
            <v>Financial</v>
          </cell>
          <cell r="J40" t="str">
            <v>June</v>
          </cell>
          <cell r="K40">
            <v>5</v>
          </cell>
          <cell r="L40">
            <v>4</v>
          </cell>
          <cell r="M40" t="str">
            <v>x</v>
          </cell>
          <cell r="N40" t="str">
            <v>distribution determination</v>
          </cell>
        </row>
        <row r="41">
          <cell r="B41" t="str">
            <v>Western Power (T)</v>
          </cell>
          <cell r="C41" t="str">
            <v>Western Power (T)</v>
          </cell>
          <cell r="D41">
            <v>18540492861</v>
          </cell>
          <cell r="E41" t="str">
            <v>WA</v>
          </cell>
          <cell r="F41" t="str">
            <v>Electricity</v>
          </cell>
          <cell r="G41" t="str">
            <v>Transmission</v>
          </cell>
          <cell r="I41" t="str">
            <v>Financial</v>
          </cell>
          <cell r="J41" t="str">
            <v>June</v>
          </cell>
          <cell r="K41">
            <v>5</v>
          </cell>
          <cell r="L41">
            <v>4</v>
          </cell>
          <cell r="M41" t="str">
            <v>x</v>
          </cell>
          <cell r="N41" t="str">
            <v>transmission determination</v>
          </cell>
        </row>
        <row r="47">
          <cell r="B47" t="str">
            <v>ARR</v>
          </cell>
          <cell r="C47" t="str">
            <v>ANNUAL REPORTING STATEMENT</v>
          </cell>
          <cell r="E47" t="e">
            <v>#REF!</v>
          </cell>
        </row>
        <row r="48">
          <cell r="B48" t="str">
            <v>CA</v>
          </cell>
          <cell r="C48" t="str">
            <v>CATEGORY ANALYSIS</v>
          </cell>
          <cell r="E48" t="e">
            <v>#REF!</v>
          </cell>
        </row>
        <row r="49">
          <cell r="B49" t="str">
            <v>CPI</v>
          </cell>
          <cell r="C49" t="str">
            <v>CPI</v>
          </cell>
        </row>
        <row r="50">
          <cell r="B50" t="str">
            <v>EB</v>
          </cell>
          <cell r="C50" t="str">
            <v>ECONOMIC BENCHMARKING</v>
          </cell>
          <cell r="E50" t="e">
            <v>#REF!</v>
          </cell>
        </row>
        <row r="51">
          <cell r="B51" t="str">
            <v>PTRM</v>
          </cell>
          <cell r="C51" t="str">
            <v>POST TAX REVENUE MODEL</v>
          </cell>
          <cell r="E51" t="str">
            <v>2021</v>
          </cell>
        </row>
        <row r="52">
          <cell r="B52" t="str">
            <v>Reset</v>
          </cell>
          <cell r="C52" t="str">
            <v>REGULATORY REPORTING STATEMENT</v>
          </cell>
          <cell r="E52" t="str">
            <v>2021</v>
          </cell>
        </row>
        <row r="53">
          <cell r="B53" t="str">
            <v>RFM</v>
          </cell>
          <cell r="C53" t="str">
            <v>ROLL FORWARD MODEL</v>
          </cell>
          <cell r="E53" t="str">
            <v>2016</v>
          </cell>
        </row>
        <row r="54">
          <cell r="B54" t="str">
            <v>WACC</v>
          </cell>
          <cell r="C54" t="str">
            <v>WEIGHTED AVERAGE COST OF CAPITAL</v>
          </cell>
          <cell r="E54" t="str">
            <v>2021</v>
          </cell>
        </row>
        <row r="65">
          <cell r="B65" t="str">
            <v>After appeal</v>
          </cell>
          <cell r="C65" t="str">
            <v>Revenue cap</v>
          </cell>
          <cell r="E65">
            <v>1</v>
          </cell>
          <cell r="F65" t="str">
            <v>FRCP_y1</v>
          </cell>
          <cell r="G65">
            <v>1</v>
          </cell>
          <cell r="H65" t="str">
            <v>CRCP_y1</v>
          </cell>
          <cell r="J65" t="str">
            <v>2005-06</v>
          </cell>
          <cell r="K65">
            <v>2006</v>
          </cell>
        </row>
        <row r="66">
          <cell r="B66" t="str">
            <v>Draft decision</v>
          </cell>
          <cell r="C66" t="str">
            <v>Revenue yield</v>
          </cell>
          <cell r="E66">
            <v>2</v>
          </cell>
          <cell r="F66" t="str">
            <v>FRCP_y2</v>
          </cell>
          <cell r="G66">
            <v>2</v>
          </cell>
          <cell r="H66" t="str">
            <v>CRCP_y2</v>
          </cell>
          <cell r="J66" t="str">
            <v>2006-07</v>
          </cell>
          <cell r="K66">
            <v>2007</v>
          </cell>
        </row>
        <row r="67">
          <cell r="B67" t="str">
            <v>Final decision</v>
          </cell>
          <cell r="C67" t="str">
            <v>Weighted average price cap</v>
          </cell>
          <cell r="E67">
            <v>3</v>
          </cell>
          <cell r="F67" t="str">
            <v>FRCP_y3</v>
          </cell>
          <cell r="G67">
            <v>3</v>
          </cell>
          <cell r="H67" t="str">
            <v>CRCP_y3</v>
          </cell>
          <cell r="J67" t="str">
            <v>2007-08</v>
          </cell>
          <cell r="K67" t="str">
            <v>2008</v>
          </cell>
        </row>
        <row r="68">
          <cell r="B68" t="str">
            <v>Pass through decision</v>
          </cell>
          <cell r="E68">
            <v>4</v>
          </cell>
          <cell r="F68" t="str">
            <v>FRCP_y4</v>
          </cell>
          <cell r="G68">
            <v>4</v>
          </cell>
          <cell r="H68" t="str">
            <v>CRCP_y4</v>
          </cell>
          <cell r="J68" t="str">
            <v>2008-09</v>
          </cell>
          <cell r="K68" t="str">
            <v>2009</v>
          </cell>
        </row>
        <row r="69">
          <cell r="B69" t="str">
            <v>PTRM annual update</v>
          </cell>
          <cell r="E69">
            <v>5</v>
          </cell>
          <cell r="F69" t="str">
            <v>FRCP_y5</v>
          </cell>
          <cell r="G69">
            <v>5</v>
          </cell>
          <cell r="H69" t="str">
            <v>CRCP_y5</v>
          </cell>
          <cell r="J69" t="str">
            <v>2009-10</v>
          </cell>
          <cell r="K69" t="str">
            <v>2010</v>
          </cell>
        </row>
        <row r="70">
          <cell r="B70" t="str">
            <v>PTRM interim update 1</v>
          </cell>
          <cell r="E70">
            <v>6</v>
          </cell>
          <cell r="F70" t="str">
            <v>FRCP_y6</v>
          </cell>
          <cell r="G70">
            <v>6</v>
          </cell>
          <cell r="H70" t="str">
            <v>CRCP_y6</v>
          </cell>
          <cell r="J70" t="str">
            <v>2010-11</v>
          </cell>
          <cell r="K70" t="str">
            <v>2011</v>
          </cell>
        </row>
        <row r="71">
          <cell r="B71" t="str">
            <v>PTRM interim update 2</v>
          </cell>
          <cell r="E71">
            <v>7</v>
          </cell>
          <cell r="F71" t="str">
            <v>FRCP_y7</v>
          </cell>
          <cell r="G71">
            <v>7</v>
          </cell>
          <cell r="H71" t="str">
            <v>CRCP_y7</v>
          </cell>
          <cell r="J71" t="str">
            <v>2011-12</v>
          </cell>
          <cell r="K71" t="str">
            <v>2012</v>
          </cell>
        </row>
        <row r="72">
          <cell r="B72" t="str">
            <v>PTRM interim update 3</v>
          </cell>
          <cell r="E72">
            <v>8</v>
          </cell>
          <cell r="F72" t="str">
            <v>FRCP_y8</v>
          </cell>
          <cell r="G72">
            <v>8</v>
          </cell>
          <cell r="H72" t="str">
            <v>CRCP_y8</v>
          </cell>
          <cell r="J72" t="str">
            <v>2012-13</v>
          </cell>
          <cell r="K72" t="str">
            <v>2013</v>
          </cell>
        </row>
        <row r="73">
          <cell r="B73" t="str">
            <v>PTRM interim update 4</v>
          </cell>
          <cell r="E73">
            <v>9</v>
          </cell>
          <cell r="F73" t="str">
            <v>FRCP_y9</v>
          </cell>
          <cell r="G73">
            <v>9</v>
          </cell>
          <cell r="H73" t="str">
            <v>CRCP_y9</v>
          </cell>
          <cell r="J73" t="str">
            <v>2013-14</v>
          </cell>
          <cell r="K73" t="str">
            <v>2014</v>
          </cell>
        </row>
        <row r="74">
          <cell r="B74" t="str">
            <v>Regulatory proposal</v>
          </cell>
          <cell r="E74">
            <v>10</v>
          </cell>
          <cell r="F74" t="str">
            <v>FRCP_y10</v>
          </cell>
          <cell r="G74">
            <v>10</v>
          </cell>
          <cell r="H74" t="str">
            <v>CRCP_y10</v>
          </cell>
          <cell r="J74" t="str">
            <v>2014-15</v>
          </cell>
          <cell r="K74" t="str">
            <v>2015</v>
          </cell>
        </row>
        <row r="75">
          <cell r="B75" t="str">
            <v>Reporting</v>
          </cell>
          <cell r="J75" t="str">
            <v>2015-16</v>
          </cell>
          <cell r="K75" t="str">
            <v>2016</v>
          </cell>
        </row>
        <row r="76">
          <cell r="B76" t="str">
            <v>Revised regulatory proposal</v>
          </cell>
          <cell r="J76" t="str">
            <v>2016-17</v>
          </cell>
          <cell r="K76" t="str">
            <v>2017</v>
          </cell>
        </row>
        <row r="77">
          <cell r="B77" t="str">
            <v>RFM annual update</v>
          </cell>
          <cell r="J77" t="str">
            <v>2017-18</v>
          </cell>
          <cell r="K77" t="str">
            <v>2018</v>
          </cell>
        </row>
        <row r="78">
          <cell r="B78" t="str">
            <v>WACC annual update</v>
          </cell>
          <cell r="D78" t="str">
            <v>2016-17</v>
          </cell>
          <cell r="F78" t="str">
            <v>2015-16</v>
          </cell>
          <cell r="H78">
            <v>1</v>
          </cell>
          <cell r="J78" t="str">
            <v>2018-19</v>
          </cell>
          <cell r="K78">
            <v>2019</v>
          </cell>
        </row>
        <row r="79">
          <cell r="D79" t="str">
            <v>2017-18</v>
          </cell>
          <cell r="F79" t="str">
            <v>2014-15</v>
          </cell>
          <cell r="H79">
            <v>2</v>
          </cell>
          <cell r="J79" t="str">
            <v>2019-20</v>
          </cell>
          <cell r="K79" t="str">
            <v>2020</v>
          </cell>
        </row>
        <row r="80">
          <cell r="D80" t="str">
            <v>2018-19</v>
          </cell>
          <cell r="F80" t="str">
            <v>2013-14</v>
          </cell>
          <cell r="H80">
            <v>3</v>
          </cell>
        </row>
        <row r="81">
          <cell r="B81" t="str">
            <v>Actual</v>
          </cell>
          <cell r="D81" t="str">
            <v>2019-20</v>
          </cell>
          <cell r="F81" t="str">
            <v>2012-13</v>
          </cell>
          <cell r="H81">
            <v>4</v>
          </cell>
        </row>
        <row r="82">
          <cell r="B82" t="str">
            <v>Estimate</v>
          </cell>
          <cell r="D82" t="str">
            <v>2020-21</v>
          </cell>
          <cell r="F82" t="str">
            <v>2011-12</v>
          </cell>
          <cell r="H82">
            <v>5</v>
          </cell>
        </row>
        <row r="83">
          <cell r="B83" t="str">
            <v>Consolidated</v>
          </cell>
          <cell r="D83" t="str">
            <v>2021-22</v>
          </cell>
          <cell r="F83" t="str">
            <v>2010-11</v>
          </cell>
          <cell r="H83">
            <v>6</v>
          </cell>
        </row>
        <row r="84">
          <cell r="B84" t="str">
            <v>Recast</v>
          </cell>
          <cell r="D84" t="str">
            <v>2022-23</v>
          </cell>
          <cell r="F84" t="str">
            <v>2009-10</v>
          </cell>
          <cell r="H84">
            <v>7</v>
          </cell>
        </row>
        <row r="85">
          <cell r="B85" t="str">
            <v>Public</v>
          </cell>
          <cell r="D85" t="str">
            <v>2023-24</v>
          </cell>
          <cell r="F85" t="str">
            <v>2008-09</v>
          </cell>
          <cell r="H85">
            <v>8</v>
          </cell>
        </row>
        <row r="86">
          <cell r="D86" t="str">
            <v>2024-25</v>
          </cell>
          <cell r="F86" t="str">
            <v>2007-08</v>
          </cell>
          <cell r="H86">
            <v>9</v>
          </cell>
        </row>
        <row r="87">
          <cell r="F87" t="str">
            <v>2006-07</v>
          </cell>
          <cell r="H87">
            <v>10</v>
          </cell>
        </row>
      </sheetData>
      <sheetData sheetId="1">
        <row r="14">
          <cell r="C14" t="str">
            <v>AGN</v>
          </cell>
        </row>
        <row r="35">
          <cell r="C35" t="str">
            <v>2016-17</v>
          </cell>
          <cell r="G35" t="str">
            <v>2020-21</v>
          </cell>
          <cell r="H35" t="str">
            <v>2021-22</v>
          </cell>
        </row>
        <row r="38">
          <cell r="C38" t="str">
            <v>2011-12</v>
          </cell>
          <cell r="D38" t="str">
            <v>2012-13</v>
          </cell>
          <cell r="E38" t="str">
            <v>2013-14</v>
          </cell>
          <cell r="F38" t="str">
            <v>2014-15</v>
          </cell>
          <cell r="G38" t="str">
            <v>2015-16</v>
          </cell>
        </row>
        <row r="41">
          <cell r="D41" t="str">
            <v>2007-08</v>
          </cell>
          <cell r="E41" t="str">
            <v>2008-09</v>
          </cell>
          <cell r="F41" t="str">
            <v>2009-10</v>
          </cell>
          <cell r="G41" t="str">
            <v>2010-11</v>
          </cell>
        </row>
        <row r="51">
          <cell r="C51" t="str">
            <v>Consolidated</v>
          </cell>
        </row>
        <row r="58">
          <cell r="C58" t="str">
            <v>Financial</v>
          </cell>
        </row>
        <row r="59">
          <cell r="C59" t="str">
            <v>PTRM</v>
          </cell>
        </row>
        <row r="62">
          <cell r="C62" t="str">
            <v>June</v>
          </cell>
        </row>
        <row r="67">
          <cell r="C67">
            <v>0</v>
          </cell>
        </row>
        <row r="68">
          <cell r="C68">
            <v>2013</v>
          </cell>
        </row>
        <row r="69">
          <cell r="C69">
            <v>0</v>
          </cell>
        </row>
        <row r="70">
          <cell r="C70">
            <v>0</v>
          </cell>
        </row>
        <row r="71">
          <cell r="C71">
            <v>0</v>
          </cell>
        </row>
        <row r="72">
          <cell r="C72" t="str">
            <v>CRY</v>
          </cell>
        </row>
        <row r="73">
          <cell r="C73" t="e">
            <v>#REF!</v>
          </cell>
        </row>
        <row r="74">
          <cell r="C74">
            <v>5</v>
          </cell>
        </row>
        <row r="75">
          <cell r="C75" t="str">
            <v>FRCP_y5</v>
          </cell>
        </row>
        <row r="76">
          <cell r="C76" t="str">
            <v>2020-21</v>
          </cell>
        </row>
        <row r="77">
          <cell r="C77">
            <v>5</v>
          </cell>
        </row>
        <row r="79">
          <cell r="C79" t="str">
            <v>2011-12</v>
          </cell>
        </row>
        <row r="80">
          <cell r="C80" t="str">
            <v>2015-16</v>
          </cell>
        </row>
      </sheetData>
      <sheetData sheetId="2" refreshError="1"/>
      <sheetData sheetId="3" refreshError="1"/>
      <sheetData sheetId="4" refreshError="1"/>
      <sheetData sheetId="5">
        <row r="7">
          <cell r="G7" t="str">
            <v>Mains &amp; Services</v>
          </cell>
          <cell r="J7">
            <v>1288.3000284651755</v>
          </cell>
          <cell r="M7">
            <v>60</v>
          </cell>
          <cell r="N7">
            <v>601.15086360899261</v>
          </cell>
          <cell r="O7">
            <v>35.776286402849145</v>
          </cell>
          <cell r="P7">
            <v>50</v>
          </cell>
        </row>
        <row r="8">
          <cell r="G8" t="str">
            <v>Meters</v>
          </cell>
          <cell r="J8">
            <v>88.936827627645513</v>
          </cell>
          <cell r="M8">
            <v>15</v>
          </cell>
          <cell r="N8">
            <v>52.691016431701556</v>
          </cell>
          <cell r="O8">
            <v>8.8380573552699104</v>
          </cell>
          <cell r="P8">
            <v>15</v>
          </cell>
        </row>
        <row r="9">
          <cell r="G9" t="str">
            <v>Buildings</v>
          </cell>
          <cell r="J9">
            <v>6.5415457751568304</v>
          </cell>
          <cell r="M9">
            <v>50</v>
          </cell>
          <cell r="N9">
            <v>1.365931923249998</v>
          </cell>
          <cell r="O9">
            <v>8.4924157130792235</v>
          </cell>
          <cell r="P9">
            <v>35</v>
          </cell>
        </row>
        <row r="10">
          <cell r="G10" t="str">
            <v>SCADA</v>
          </cell>
          <cell r="J10">
            <v>1.7280694402627039</v>
          </cell>
          <cell r="M10">
            <v>15</v>
          </cell>
          <cell r="N10">
            <v>1.2158191487337755</v>
          </cell>
          <cell r="O10">
            <v>7.6312798748802848</v>
          </cell>
          <cell r="P10">
            <v>10</v>
          </cell>
        </row>
        <row r="11">
          <cell r="G11" t="str">
            <v>Computer Equipment</v>
          </cell>
          <cell r="J11">
            <v>10.626769420312243</v>
          </cell>
          <cell r="M11">
            <v>5</v>
          </cell>
          <cell r="N11">
            <v>7.4766843561737852</v>
          </cell>
          <cell r="O11">
            <v>4</v>
          </cell>
          <cell r="P11">
            <v>4</v>
          </cell>
        </row>
        <row r="12">
          <cell r="G12" t="str">
            <v>Other Assets</v>
          </cell>
          <cell r="J12">
            <v>47.973955306428799</v>
          </cell>
          <cell r="M12">
            <v>15</v>
          </cell>
          <cell r="N12">
            <v>33.753072731375532</v>
          </cell>
          <cell r="O12">
            <v>9.215054702537623</v>
          </cell>
          <cell r="P12">
            <v>15</v>
          </cell>
        </row>
        <row r="13">
          <cell r="G13" t="str">
            <v>Equity Raising Costs</v>
          </cell>
          <cell r="M13" t="str">
            <v>N/A</v>
          </cell>
          <cell r="N13">
            <v>0</v>
          </cell>
          <cell r="O13" t="str">
            <v>N/A</v>
          </cell>
          <cell r="P13">
            <v>5</v>
          </cell>
        </row>
        <row r="14">
          <cell r="G14" t="str">
            <v>Land</v>
          </cell>
          <cell r="M14" t="str">
            <v>N/A</v>
          </cell>
          <cell r="N14">
            <v>0</v>
          </cell>
          <cell r="O14" t="str">
            <v>N/A</v>
          </cell>
          <cell r="P14" t="str">
            <v>N/A</v>
          </cell>
        </row>
        <row r="15">
          <cell r="G15" t="str">
            <v>Mains &amp; Services Albury</v>
          </cell>
          <cell r="M15">
            <v>60</v>
          </cell>
          <cell r="N15">
            <v>9.1086449966325151</v>
          </cell>
          <cell r="O15">
            <v>30.236012853811939</v>
          </cell>
          <cell r="P15">
            <v>50</v>
          </cell>
        </row>
        <row r="16">
          <cell r="G16" t="str">
            <v>Meters Albury</v>
          </cell>
          <cell r="M16">
            <v>15</v>
          </cell>
          <cell r="N16">
            <v>1.6794883895561581</v>
          </cell>
          <cell r="O16">
            <v>7.8033477627566032</v>
          </cell>
          <cell r="P16">
            <v>15</v>
          </cell>
        </row>
        <row r="17">
          <cell r="G17" t="str">
            <v>Buildings Albury</v>
          </cell>
          <cell r="M17">
            <v>50</v>
          </cell>
          <cell r="N17">
            <v>0</v>
          </cell>
          <cell r="O17" t="str">
            <v>N/A</v>
          </cell>
          <cell r="P17">
            <v>35</v>
          </cell>
        </row>
        <row r="18">
          <cell r="G18" t="str">
            <v>SCADA Albury</v>
          </cell>
          <cell r="M18">
            <v>15</v>
          </cell>
          <cell r="N18">
            <v>2.3491731943980677E-2</v>
          </cell>
          <cell r="O18">
            <v>8.032707448969381</v>
          </cell>
          <cell r="P18">
            <v>10</v>
          </cell>
        </row>
        <row r="19">
          <cell r="G19" t="str">
            <v>Computer Equipment Albury</v>
          </cell>
          <cell r="M19">
            <v>5</v>
          </cell>
          <cell r="N19">
            <v>0</v>
          </cell>
          <cell r="O19" t="str">
            <v>n/a</v>
          </cell>
          <cell r="P19">
            <v>4</v>
          </cell>
        </row>
        <row r="20">
          <cell r="G20" t="str">
            <v>Other Assets Albury</v>
          </cell>
          <cell r="M20">
            <v>15</v>
          </cell>
          <cell r="N20">
            <v>0.65348414814349798</v>
          </cell>
          <cell r="O20">
            <v>13.356976797876339</v>
          </cell>
          <cell r="P20">
            <v>15</v>
          </cell>
        </row>
        <row r="21">
          <cell r="G21" t="str">
            <v>Equity Raising Costs Albury</v>
          </cell>
          <cell r="M21" t="str">
            <v>N/A</v>
          </cell>
          <cell r="N21">
            <v>0</v>
          </cell>
          <cell r="O21">
            <v>0</v>
          </cell>
          <cell r="P21">
            <v>5</v>
          </cell>
        </row>
        <row r="22">
          <cell r="G22" t="str">
            <v>Land Albury</v>
          </cell>
          <cell r="M22" t="str">
            <v>N/A</v>
          </cell>
          <cell r="N22">
            <v>0</v>
          </cell>
          <cell r="O22">
            <v>0</v>
          </cell>
          <cell r="P22" t="str">
            <v>N/A</v>
          </cell>
        </row>
        <row r="23">
          <cell r="G23" t="str">
            <v>Low pressure mains accelerated depn</v>
          </cell>
          <cell r="J23">
            <v>89.912577704896606</v>
          </cell>
          <cell r="N23">
            <v>0.78562161313011813</v>
          </cell>
          <cell r="O23">
            <v>5</v>
          </cell>
          <cell r="P23" t="str">
            <v>N/A</v>
          </cell>
        </row>
        <row r="36">
          <cell r="G36" t="str">
            <v>Equity raising costs</v>
          </cell>
          <cell r="M36">
            <v>55.233967056278594</v>
          </cell>
          <cell r="P36">
            <v>5</v>
          </cell>
        </row>
        <row r="37">
          <cell r="J37">
            <v>1572.2412701147177</v>
          </cell>
        </row>
        <row r="70">
          <cell r="G70">
            <v>1.2144797193164361</v>
          </cell>
        </row>
        <row r="216">
          <cell r="G216">
            <v>2.47E-2</v>
          </cell>
        </row>
        <row r="218">
          <cell r="G218">
            <v>0.4</v>
          </cell>
        </row>
        <row r="219">
          <cell r="G219">
            <v>0.6</v>
          </cell>
        </row>
        <row r="233">
          <cell r="G233">
            <v>8.1999999999999998E-4</v>
          </cell>
        </row>
      </sheetData>
      <sheetData sheetId="6" refreshError="1"/>
      <sheetData sheetId="7">
        <row r="18">
          <cell r="G18">
            <v>5.5900000000000005E-2</v>
          </cell>
          <cell r="H18">
            <v>5.5900000000000005E-2</v>
          </cell>
          <cell r="I18">
            <v>5.5900000000000005E-2</v>
          </cell>
          <cell r="J18">
            <v>5.5900000000000005E-2</v>
          </cell>
          <cell r="K18">
            <v>5.5900000000000005E-2</v>
          </cell>
          <cell r="L18">
            <v>5.5900000000000005E-2</v>
          </cell>
          <cell r="M18">
            <v>5.5900000000000005E-2</v>
          </cell>
          <cell r="N18">
            <v>5.5900000000000005E-2</v>
          </cell>
          <cell r="O18">
            <v>5.5900000000000005E-2</v>
          </cell>
          <cell r="P18">
            <v>5.5900000000000005E-2</v>
          </cell>
        </row>
        <row r="19">
          <cell r="G19">
            <v>3.0447935981262872E-2</v>
          </cell>
          <cell r="H19">
            <v>3.0447935981262872E-2</v>
          </cell>
          <cell r="I19">
            <v>3.0447935981262872E-2</v>
          </cell>
          <cell r="J19">
            <v>3.0447935981262872E-2</v>
          </cell>
          <cell r="K19">
            <v>3.0447935981262872E-2</v>
          </cell>
          <cell r="L19">
            <v>3.0447935981262872E-2</v>
          </cell>
          <cell r="M19">
            <v>3.0447935981262872E-2</v>
          </cell>
          <cell r="N19">
            <v>3.0447935981262872E-2</v>
          </cell>
          <cell r="O19">
            <v>3.0447935981262872E-2</v>
          </cell>
          <cell r="P19">
            <v>3.0447935981262872E-2</v>
          </cell>
        </row>
      </sheetData>
      <sheetData sheetId="8" refreshError="1"/>
      <sheetData sheetId="9" refreshError="1"/>
      <sheetData sheetId="10" refreshError="1"/>
      <sheetData sheetId="11">
        <row r="49">
          <cell r="G49">
            <v>8.4830000000000003E-2</v>
          </cell>
          <cell r="H49">
            <v>-1.2500000000000001E-2</v>
          </cell>
          <cell r="I49">
            <v>-1.2500000000000001E-2</v>
          </cell>
          <cell r="J49">
            <v>-1.2500000000000001E-2</v>
          </cell>
          <cell r="K49">
            <v>-1.2500000000000001E-2</v>
          </cell>
          <cell r="L49">
            <v>0</v>
          </cell>
          <cell r="M49">
            <v>0</v>
          </cell>
          <cell r="N49">
            <v>0</v>
          </cell>
          <cell r="O49">
            <v>0</v>
          </cell>
          <cell r="P49">
            <v>0</v>
          </cell>
        </row>
        <row r="65">
          <cell r="G65">
            <v>2.5399999999999999E-2</v>
          </cell>
          <cell r="H65">
            <v>1.7113231874464441E-2</v>
          </cell>
          <cell r="I65">
            <v>-1.1589392992328743E-3</v>
          </cell>
          <cell r="J65">
            <v>-1.1589392992328743E-3</v>
          </cell>
          <cell r="K65">
            <v>-1.1589392992328743E-3</v>
          </cell>
          <cell r="L65">
            <v>-1.1589392992328743E-3</v>
          </cell>
          <cell r="M65">
            <v>-1.1589392992328743E-3</v>
          </cell>
          <cell r="N65">
            <v>-1.1589392992328743E-3</v>
          </cell>
          <cell r="O65">
            <v>-1.1589392992328743E-3</v>
          </cell>
          <cell r="P65">
            <v>-1.1589392992328743E-3</v>
          </cell>
        </row>
        <row r="85">
          <cell r="G85">
            <v>-5.6595758238545235E-2</v>
          </cell>
          <cell r="H85">
            <v>1.4466932213505958E-2</v>
          </cell>
          <cell r="I85">
            <v>-3.8545140022410761E-3</v>
          </cell>
          <cell r="J85">
            <v>-3.8545140022410761E-3</v>
          </cell>
          <cell r="K85">
            <v>-3.8545140022410761E-3</v>
          </cell>
          <cell r="L85">
            <v>-3.8545140022410761E-3</v>
          </cell>
          <cell r="M85">
            <v>-3.8545140022410761E-3</v>
          </cell>
          <cell r="N85">
            <v>-3.8545140022410761E-3</v>
          </cell>
          <cell r="O85">
            <v>-3.8545140022410761E-3</v>
          </cell>
          <cell r="P85">
            <v>-3.8545140022410761E-3</v>
          </cell>
        </row>
      </sheetData>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 of Greater Ad"/>
      <sheetName val="Data from AER"/>
      <sheetName val="ABS Dwellings Greater Adelaide"/>
      <sheetName val="Greater Adelaide stats"/>
      <sheetName val="LGA &amp; Post Code Map"/>
      <sheetName val="LGA &amp; Post Code"/>
      <sheetName val="New Connections CHew data"/>
    </sheetNames>
    <sheetDataSet>
      <sheetData sheetId="0" refreshError="1"/>
      <sheetData sheetId="1" refreshError="1"/>
      <sheetData sheetId="2">
        <row r="1">
          <cell r="B1" t="str">
            <v>Total number of dwelling units ;  Houses ;  Greater Sydney ;</v>
          </cell>
          <cell r="C1" t="str">
            <v>Total number of dwelling units ;  Houses ;  Greater Melbourne ;</v>
          </cell>
          <cell r="D1" t="str">
            <v>Total number of dwelling units ;  Houses ;  Greater Brisbane ;</v>
          </cell>
          <cell r="E1" t="str">
            <v>Total number of dwelling units ;  Houses ;  Greater Adelaide ;</v>
          </cell>
          <cell r="F1" t="str">
            <v>Total number of dwelling units ;  Houses ;  Greater Perth ;</v>
          </cell>
          <cell r="G1" t="str">
            <v>Total number of dwelling units ;  Houses ;  Greater Hobart ;</v>
          </cell>
          <cell r="H1" t="str">
            <v>Total number of dwelling units ;  Houses ;  Greater Darwin ;</v>
          </cell>
          <cell r="I1" t="str">
            <v>Total number of dwelling units ;  Houses ;  Australian Capital Territory ;</v>
          </cell>
          <cell r="J1" t="str">
            <v>Total number of dwelling units ;  Dwellings excluding houses ;  Greater Sydney ;</v>
          </cell>
          <cell r="K1" t="str">
            <v>Total number of dwelling units ;  Dwellings excluding houses ;  Greater Melbourne ;</v>
          </cell>
          <cell r="L1" t="str">
            <v>Total number of dwelling units ;  Dwellings excluding houses ;  Greater Brisbane ;</v>
          </cell>
          <cell r="M1" t="str">
            <v>Total number of dwelling units ;  Dwellings excluding houses ;  Greater Adelaide ;</v>
          </cell>
          <cell r="N1" t="str">
            <v>Total number of dwelling units ;  Dwellings excluding houses ;  Greater Perth ;</v>
          </cell>
          <cell r="O1" t="str">
            <v>Total number of dwelling units ;  Dwellings excluding houses ;  Greater Hobart ;</v>
          </cell>
          <cell r="P1" t="str">
            <v>Total number of dwelling units ;  Dwellings excluding houses ;  Greater Darwin ;</v>
          </cell>
          <cell r="Q1" t="str">
            <v>Total number of dwelling units ;  Dwellings excluding houses ;  Australian Capital Territory ;</v>
          </cell>
          <cell r="R1" t="str">
            <v>Total number of dwelling units ;  Total (Type of Building) ;  Greater Sydney ;</v>
          </cell>
          <cell r="S1" t="str">
            <v>Total number of dwelling units ;  Total (Type of Building) ;  Greater Melbourne ;</v>
          </cell>
          <cell r="T1" t="str">
            <v>Total number of dwelling units ;  Total (Type of Building) ;  Greater Brisbane ;</v>
          </cell>
          <cell r="U1" t="str">
            <v>Total number of dwelling units ;  Total (Type of Building) ;  Greater Adelaide ;</v>
          </cell>
          <cell r="V1" t="str">
            <v>Total number of dwelling units ;  Total (Type of Building) ;  Greater Perth ;</v>
          </cell>
          <cell r="W1" t="str">
            <v>Total number of dwelling units ;  Total (Type of Building) ;  Greater Hobart ;</v>
          </cell>
          <cell r="X1" t="str">
            <v>Total number of dwelling units ;  Total (Type of Building) ;  Greater Darwin ;</v>
          </cell>
          <cell r="Y1" t="str">
            <v>Total number of dwelling units ;  Total (Type of Building) ;  Australian Capital Territory ;</v>
          </cell>
        </row>
        <row r="2">
          <cell r="A2" t="str">
            <v>Unit</v>
          </cell>
          <cell r="B2" t="str">
            <v>Number</v>
          </cell>
          <cell r="C2" t="str">
            <v>Number</v>
          </cell>
          <cell r="D2" t="str">
            <v>Number</v>
          </cell>
          <cell r="E2" t="str">
            <v>Number</v>
          </cell>
          <cell r="F2" t="str">
            <v>Number</v>
          </cell>
          <cell r="G2" t="str">
            <v>Number</v>
          </cell>
          <cell r="H2" t="str">
            <v>Number</v>
          </cell>
          <cell r="I2" t="str">
            <v>Number</v>
          </cell>
          <cell r="J2" t="str">
            <v>Number</v>
          </cell>
          <cell r="K2" t="str">
            <v>Number</v>
          </cell>
          <cell r="L2" t="str">
            <v>Number</v>
          </cell>
          <cell r="M2" t="str">
            <v>Number</v>
          </cell>
          <cell r="N2" t="str">
            <v>Number</v>
          </cell>
          <cell r="O2" t="str">
            <v>Number</v>
          </cell>
          <cell r="P2" t="str">
            <v>Number</v>
          </cell>
          <cell r="Q2" t="str">
            <v>Number</v>
          </cell>
          <cell r="R2" t="str">
            <v>Number</v>
          </cell>
          <cell r="S2" t="str">
            <v>Number</v>
          </cell>
          <cell r="T2" t="str">
            <v>Number</v>
          </cell>
          <cell r="U2" t="str">
            <v>Number</v>
          </cell>
          <cell r="V2" t="str">
            <v>Number</v>
          </cell>
          <cell r="W2" t="str">
            <v>Number</v>
          </cell>
          <cell r="X2" t="str">
            <v>Number</v>
          </cell>
          <cell r="Y2" t="str">
            <v>Number</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row>
        <row r="4">
          <cell r="A4" t="str">
            <v>Data Type</v>
          </cell>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cell r="T4" t="str">
            <v>FLOW</v>
          </cell>
          <cell r="U4" t="str">
            <v>FLOW</v>
          </cell>
          <cell r="V4" t="str">
            <v>FLOW</v>
          </cell>
          <cell r="W4" t="str">
            <v>FLOW</v>
          </cell>
          <cell r="X4" t="str">
            <v>FLOW</v>
          </cell>
          <cell r="Y4" t="str">
            <v>FLOW</v>
          </cell>
        </row>
        <row r="5">
          <cell r="A5" t="str">
            <v>Frequency</v>
          </cell>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cell r="T5" t="str">
            <v>Month</v>
          </cell>
          <cell r="U5" t="str">
            <v>Month</v>
          </cell>
          <cell r="V5" t="str">
            <v>Month</v>
          </cell>
          <cell r="W5" t="str">
            <v>Month</v>
          </cell>
          <cell r="X5" t="str">
            <v>Month</v>
          </cell>
          <cell r="Y5" t="str">
            <v>Month</v>
          </cell>
        </row>
        <row r="6">
          <cell r="A6" t="str">
            <v>Collection Month</v>
          </cell>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row>
        <row r="7">
          <cell r="A7" t="str">
            <v>Series Start</v>
          </cell>
          <cell r="B7">
            <v>37073</v>
          </cell>
          <cell r="C7">
            <v>37073</v>
          </cell>
          <cell r="D7">
            <v>37073</v>
          </cell>
          <cell r="E7">
            <v>37073</v>
          </cell>
          <cell r="F7">
            <v>37073</v>
          </cell>
          <cell r="G7">
            <v>37073</v>
          </cell>
          <cell r="H7">
            <v>37073</v>
          </cell>
          <cell r="I7">
            <v>37073</v>
          </cell>
          <cell r="J7">
            <v>37073</v>
          </cell>
          <cell r="K7">
            <v>37073</v>
          </cell>
          <cell r="L7">
            <v>37073</v>
          </cell>
          <cell r="M7">
            <v>37073</v>
          </cell>
          <cell r="N7">
            <v>37073</v>
          </cell>
          <cell r="O7">
            <v>37073</v>
          </cell>
          <cell r="P7">
            <v>37073</v>
          </cell>
          <cell r="Q7">
            <v>37073</v>
          </cell>
          <cell r="R7">
            <v>37073</v>
          </cell>
          <cell r="S7">
            <v>37073</v>
          </cell>
          <cell r="T7">
            <v>37073</v>
          </cell>
          <cell r="U7">
            <v>37073</v>
          </cell>
          <cell r="V7">
            <v>37073</v>
          </cell>
          <cell r="W7">
            <v>37073</v>
          </cell>
          <cell r="X7">
            <v>37073</v>
          </cell>
          <cell r="Y7">
            <v>37073</v>
          </cell>
        </row>
        <row r="8">
          <cell r="A8" t="str">
            <v>Series End</v>
          </cell>
          <cell r="B8">
            <v>43070</v>
          </cell>
          <cell r="C8">
            <v>43070</v>
          </cell>
          <cell r="D8">
            <v>43070</v>
          </cell>
          <cell r="E8">
            <v>43070</v>
          </cell>
          <cell r="F8">
            <v>43070</v>
          </cell>
          <cell r="G8">
            <v>43070</v>
          </cell>
          <cell r="H8">
            <v>43070</v>
          </cell>
          <cell r="I8">
            <v>43070</v>
          </cell>
          <cell r="J8">
            <v>43070</v>
          </cell>
          <cell r="K8">
            <v>43070</v>
          </cell>
          <cell r="L8">
            <v>43070</v>
          </cell>
          <cell r="M8">
            <v>43070</v>
          </cell>
          <cell r="N8">
            <v>43070</v>
          </cell>
          <cell r="O8">
            <v>43070</v>
          </cell>
          <cell r="P8">
            <v>43070</v>
          </cell>
          <cell r="Q8">
            <v>43070</v>
          </cell>
          <cell r="R8">
            <v>43070</v>
          </cell>
          <cell r="S8">
            <v>43070</v>
          </cell>
          <cell r="T8">
            <v>43070</v>
          </cell>
          <cell r="U8">
            <v>43070</v>
          </cell>
          <cell r="V8">
            <v>43070</v>
          </cell>
          <cell r="W8">
            <v>43070</v>
          </cell>
          <cell r="X8">
            <v>43070</v>
          </cell>
          <cell r="Y8">
            <v>43070</v>
          </cell>
        </row>
        <row r="9">
          <cell r="A9" t="str">
            <v>No. Obs</v>
          </cell>
          <cell r="B9">
            <v>198</v>
          </cell>
          <cell r="C9">
            <v>198</v>
          </cell>
          <cell r="D9">
            <v>198</v>
          </cell>
          <cell r="E9">
            <v>198</v>
          </cell>
          <cell r="F9">
            <v>198</v>
          </cell>
          <cell r="G9">
            <v>198</v>
          </cell>
          <cell r="H9">
            <v>198</v>
          </cell>
          <cell r="I9">
            <v>198</v>
          </cell>
          <cell r="J9">
            <v>198</v>
          </cell>
          <cell r="K9">
            <v>198</v>
          </cell>
          <cell r="L9">
            <v>198</v>
          </cell>
          <cell r="M9">
            <v>198</v>
          </cell>
          <cell r="N9">
            <v>198</v>
          </cell>
          <cell r="O9">
            <v>198</v>
          </cell>
          <cell r="P9">
            <v>198</v>
          </cell>
          <cell r="Q9">
            <v>198</v>
          </cell>
          <cell r="R9">
            <v>198</v>
          </cell>
          <cell r="S9">
            <v>198</v>
          </cell>
          <cell r="T9">
            <v>198</v>
          </cell>
          <cell r="U9">
            <v>198</v>
          </cell>
          <cell r="V9">
            <v>198</v>
          </cell>
          <cell r="W9">
            <v>198</v>
          </cell>
          <cell r="X9">
            <v>198</v>
          </cell>
          <cell r="Y9">
            <v>198</v>
          </cell>
        </row>
        <row r="10">
          <cell r="A10" t="str">
            <v>Series ID</v>
          </cell>
          <cell r="B10" t="str">
            <v>A3597463A</v>
          </cell>
          <cell r="C10" t="str">
            <v>A3597461W</v>
          </cell>
          <cell r="D10" t="str">
            <v>A3597464C</v>
          </cell>
          <cell r="E10" t="str">
            <v>A3597462X</v>
          </cell>
          <cell r="F10" t="str">
            <v>A3597459K</v>
          </cell>
          <cell r="G10" t="str">
            <v>A3597458J</v>
          </cell>
          <cell r="H10" t="str">
            <v>A3597460V</v>
          </cell>
          <cell r="I10" t="str">
            <v>A3597453W</v>
          </cell>
          <cell r="J10" t="str">
            <v>A3597452V</v>
          </cell>
          <cell r="K10" t="str">
            <v>A3597450R</v>
          </cell>
          <cell r="L10" t="str">
            <v>A3597457F</v>
          </cell>
          <cell r="M10" t="str">
            <v>A3597465F</v>
          </cell>
          <cell r="N10" t="str">
            <v>A3597472C</v>
          </cell>
          <cell r="O10" t="str">
            <v>A3597466J</v>
          </cell>
          <cell r="P10" t="str">
            <v>A3597449F</v>
          </cell>
          <cell r="Q10" t="str">
            <v>A3597467K</v>
          </cell>
          <cell r="R10" t="str">
            <v>A3597468L</v>
          </cell>
          <cell r="S10" t="str">
            <v>A3597456C</v>
          </cell>
          <cell r="T10" t="str">
            <v>A3597471A</v>
          </cell>
          <cell r="U10" t="str">
            <v>A3597455A</v>
          </cell>
          <cell r="V10" t="str">
            <v>A3597470X</v>
          </cell>
          <cell r="W10" t="str">
            <v>A3597454X</v>
          </cell>
          <cell r="X10" t="str">
            <v>A3597451T</v>
          </cell>
          <cell r="Y10" t="str">
            <v>A3597469R</v>
          </cell>
        </row>
        <row r="11">
          <cell r="A11">
            <v>37073</v>
          </cell>
          <cell r="B11">
            <v>1124</v>
          </cell>
          <cell r="C11">
            <v>2104</v>
          </cell>
          <cell r="D11">
            <v>1044</v>
          </cell>
          <cell r="E11">
            <v>552</v>
          </cell>
          <cell r="F11">
            <v>1233</v>
          </cell>
          <cell r="G11">
            <v>54</v>
          </cell>
          <cell r="H11">
            <v>47</v>
          </cell>
          <cell r="I11">
            <v>112</v>
          </cell>
          <cell r="J11">
            <v>1389</v>
          </cell>
          <cell r="K11">
            <v>791</v>
          </cell>
          <cell r="L11">
            <v>296</v>
          </cell>
          <cell r="M11">
            <v>181</v>
          </cell>
          <cell r="N11">
            <v>220</v>
          </cell>
          <cell r="O11">
            <v>2</v>
          </cell>
          <cell r="P11">
            <v>20</v>
          </cell>
          <cell r="Q11">
            <v>70</v>
          </cell>
          <cell r="R11">
            <v>2513</v>
          </cell>
          <cell r="S11">
            <v>2895</v>
          </cell>
          <cell r="T11">
            <v>1341</v>
          </cell>
          <cell r="U11">
            <v>733</v>
          </cell>
          <cell r="V11">
            <v>1453</v>
          </cell>
          <cell r="W11">
            <v>56</v>
          </cell>
          <cell r="X11">
            <v>67</v>
          </cell>
          <cell r="Y11">
            <v>182</v>
          </cell>
        </row>
        <row r="12">
          <cell r="A12">
            <v>37104</v>
          </cell>
          <cell r="B12">
            <v>1133</v>
          </cell>
          <cell r="C12">
            <v>2726</v>
          </cell>
          <cell r="D12">
            <v>1069</v>
          </cell>
          <cell r="E12">
            <v>543</v>
          </cell>
          <cell r="F12">
            <v>1322</v>
          </cell>
          <cell r="G12">
            <v>58</v>
          </cell>
          <cell r="H12">
            <v>25</v>
          </cell>
          <cell r="I12">
            <v>120</v>
          </cell>
          <cell r="J12">
            <v>1345</v>
          </cell>
          <cell r="K12">
            <v>1945</v>
          </cell>
          <cell r="L12">
            <v>271</v>
          </cell>
          <cell r="M12">
            <v>72</v>
          </cell>
          <cell r="N12">
            <v>225</v>
          </cell>
          <cell r="O12">
            <v>4</v>
          </cell>
          <cell r="P12">
            <v>18</v>
          </cell>
          <cell r="Q12">
            <v>2</v>
          </cell>
          <cell r="R12">
            <v>2478</v>
          </cell>
          <cell r="S12">
            <v>4671</v>
          </cell>
          <cell r="T12">
            <v>1340</v>
          </cell>
          <cell r="U12">
            <v>615</v>
          </cell>
          <cell r="V12">
            <v>1547</v>
          </cell>
          <cell r="W12">
            <v>62</v>
          </cell>
          <cell r="X12">
            <v>43</v>
          </cell>
          <cell r="Y12">
            <v>122</v>
          </cell>
        </row>
        <row r="13">
          <cell r="A13">
            <v>37135</v>
          </cell>
          <cell r="B13">
            <v>1095</v>
          </cell>
          <cell r="C13">
            <v>2212</v>
          </cell>
          <cell r="D13">
            <v>958</v>
          </cell>
          <cell r="E13">
            <v>520</v>
          </cell>
          <cell r="F13">
            <v>1118</v>
          </cell>
          <cell r="G13">
            <v>59</v>
          </cell>
          <cell r="H13">
            <v>28</v>
          </cell>
          <cell r="I13">
            <v>100</v>
          </cell>
          <cell r="J13">
            <v>1737</v>
          </cell>
          <cell r="K13">
            <v>1184</v>
          </cell>
          <cell r="L13">
            <v>358</v>
          </cell>
          <cell r="M13">
            <v>115</v>
          </cell>
          <cell r="N13">
            <v>166</v>
          </cell>
          <cell r="O13">
            <v>20</v>
          </cell>
          <cell r="P13">
            <v>14</v>
          </cell>
          <cell r="Q13">
            <v>6</v>
          </cell>
          <cell r="R13">
            <v>2832</v>
          </cell>
          <cell r="S13">
            <v>3396</v>
          </cell>
          <cell r="T13">
            <v>1316</v>
          </cell>
          <cell r="U13">
            <v>635</v>
          </cell>
          <cell r="V13">
            <v>1284</v>
          </cell>
          <cell r="W13">
            <v>79</v>
          </cell>
          <cell r="X13">
            <v>42</v>
          </cell>
          <cell r="Y13">
            <v>106</v>
          </cell>
        </row>
        <row r="14">
          <cell r="A14">
            <v>37165</v>
          </cell>
          <cell r="B14">
            <v>1397</v>
          </cell>
          <cell r="C14">
            <v>2354</v>
          </cell>
          <cell r="D14">
            <v>1024</v>
          </cell>
          <cell r="E14">
            <v>563</v>
          </cell>
          <cell r="F14">
            <v>1221</v>
          </cell>
          <cell r="G14">
            <v>68</v>
          </cell>
          <cell r="H14">
            <v>50</v>
          </cell>
          <cell r="I14">
            <v>85</v>
          </cell>
          <cell r="J14">
            <v>2371</v>
          </cell>
          <cell r="K14">
            <v>1018</v>
          </cell>
          <cell r="L14">
            <v>412</v>
          </cell>
          <cell r="M14">
            <v>94</v>
          </cell>
          <cell r="N14">
            <v>182</v>
          </cell>
          <cell r="O14">
            <v>4</v>
          </cell>
          <cell r="P14">
            <v>34</v>
          </cell>
          <cell r="Q14">
            <v>326</v>
          </cell>
          <cell r="R14">
            <v>3769</v>
          </cell>
          <cell r="S14">
            <v>3372</v>
          </cell>
          <cell r="T14">
            <v>1436</v>
          </cell>
          <cell r="U14">
            <v>657</v>
          </cell>
          <cell r="V14">
            <v>1403</v>
          </cell>
          <cell r="W14">
            <v>72</v>
          </cell>
          <cell r="X14">
            <v>84</v>
          </cell>
          <cell r="Y14">
            <v>411</v>
          </cell>
        </row>
        <row r="15">
          <cell r="A15">
            <v>37196</v>
          </cell>
          <cell r="B15">
            <v>1287</v>
          </cell>
          <cell r="C15">
            <v>2145</v>
          </cell>
          <cell r="D15">
            <v>1126</v>
          </cell>
          <cell r="E15">
            <v>606</v>
          </cell>
          <cell r="F15">
            <v>1274</v>
          </cell>
          <cell r="G15">
            <v>71</v>
          </cell>
          <cell r="H15">
            <v>23</v>
          </cell>
          <cell r="I15">
            <v>100</v>
          </cell>
          <cell r="J15">
            <v>1740</v>
          </cell>
          <cell r="K15">
            <v>606</v>
          </cell>
          <cell r="L15">
            <v>290</v>
          </cell>
          <cell r="M15">
            <v>90</v>
          </cell>
          <cell r="N15">
            <v>360</v>
          </cell>
          <cell r="O15">
            <v>0</v>
          </cell>
          <cell r="P15">
            <v>13</v>
          </cell>
          <cell r="Q15">
            <v>278</v>
          </cell>
          <cell r="R15">
            <v>3027</v>
          </cell>
          <cell r="S15">
            <v>2751</v>
          </cell>
          <cell r="T15">
            <v>1416</v>
          </cell>
          <cell r="U15">
            <v>697</v>
          </cell>
          <cell r="V15">
            <v>1634</v>
          </cell>
          <cell r="W15">
            <v>71</v>
          </cell>
          <cell r="X15">
            <v>36</v>
          </cell>
          <cell r="Y15">
            <v>378</v>
          </cell>
        </row>
        <row r="16">
          <cell r="A16">
            <v>37226</v>
          </cell>
          <cell r="B16">
            <v>1039</v>
          </cell>
          <cell r="C16">
            <v>1966</v>
          </cell>
          <cell r="D16">
            <v>854</v>
          </cell>
          <cell r="E16">
            <v>549</v>
          </cell>
          <cell r="F16">
            <v>1011</v>
          </cell>
          <cell r="G16">
            <v>64</v>
          </cell>
          <cell r="H16">
            <v>23</v>
          </cell>
          <cell r="I16">
            <v>107</v>
          </cell>
          <cell r="J16">
            <v>1111</v>
          </cell>
          <cell r="K16">
            <v>1041</v>
          </cell>
          <cell r="L16">
            <v>513</v>
          </cell>
          <cell r="M16">
            <v>222</v>
          </cell>
          <cell r="N16">
            <v>205</v>
          </cell>
          <cell r="O16">
            <v>2</v>
          </cell>
          <cell r="P16">
            <v>0</v>
          </cell>
          <cell r="Q16">
            <v>73</v>
          </cell>
          <cell r="R16">
            <v>2150</v>
          </cell>
          <cell r="S16">
            <v>3007</v>
          </cell>
          <cell r="T16">
            <v>1367</v>
          </cell>
          <cell r="U16">
            <v>772</v>
          </cell>
          <cell r="V16">
            <v>1216</v>
          </cell>
          <cell r="W16">
            <v>66</v>
          </cell>
          <cell r="X16">
            <v>23</v>
          </cell>
          <cell r="Y16">
            <v>180</v>
          </cell>
        </row>
        <row r="17">
          <cell r="A17">
            <v>37257</v>
          </cell>
          <cell r="B17">
            <v>995</v>
          </cell>
          <cell r="C17">
            <v>1682</v>
          </cell>
          <cell r="D17">
            <v>928</v>
          </cell>
          <cell r="E17">
            <v>529</v>
          </cell>
          <cell r="F17">
            <v>1114</v>
          </cell>
          <cell r="G17">
            <v>86</v>
          </cell>
          <cell r="H17">
            <v>36</v>
          </cell>
          <cell r="I17">
            <v>73</v>
          </cell>
          <cell r="J17">
            <v>1302</v>
          </cell>
          <cell r="K17">
            <v>1037</v>
          </cell>
          <cell r="L17">
            <v>285</v>
          </cell>
          <cell r="M17">
            <v>63</v>
          </cell>
          <cell r="N17">
            <v>163</v>
          </cell>
          <cell r="O17">
            <v>6</v>
          </cell>
          <cell r="P17">
            <v>2</v>
          </cell>
          <cell r="Q17">
            <v>6</v>
          </cell>
          <cell r="R17">
            <v>2297</v>
          </cell>
          <cell r="S17">
            <v>2719</v>
          </cell>
          <cell r="T17">
            <v>1213</v>
          </cell>
          <cell r="U17">
            <v>592</v>
          </cell>
          <cell r="V17">
            <v>1277</v>
          </cell>
          <cell r="W17">
            <v>92</v>
          </cell>
          <cell r="X17">
            <v>38</v>
          </cell>
          <cell r="Y17">
            <v>79</v>
          </cell>
        </row>
        <row r="18">
          <cell r="A18">
            <v>37288</v>
          </cell>
          <cell r="B18">
            <v>1073</v>
          </cell>
          <cell r="C18">
            <v>2157</v>
          </cell>
          <cell r="D18">
            <v>1073</v>
          </cell>
          <cell r="E18">
            <v>567</v>
          </cell>
          <cell r="F18">
            <v>1131</v>
          </cell>
          <cell r="G18">
            <v>72</v>
          </cell>
          <cell r="H18">
            <v>33</v>
          </cell>
          <cell r="I18">
            <v>68</v>
          </cell>
          <cell r="J18">
            <v>919</v>
          </cell>
          <cell r="K18">
            <v>707</v>
          </cell>
          <cell r="L18">
            <v>235</v>
          </cell>
          <cell r="M18">
            <v>72</v>
          </cell>
          <cell r="N18">
            <v>152</v>
          </cell>
          <cell r="O18">
            <v>4</v>
          </cell>
          <cell r="P18">
            <v>11</v>
          </cell>
          <cell r="Q18">
            <v>29</v>
          </cell>
          <cell r="R18">
            <v>1992</v>
          </cell>
          <cell r="S18">
            <v>2864</v>
          </cell>
          <cell r="T18">
            <v>1308</v>
          </cell>
          <cell r="U18">
            <v>639</v>
          </cell>
          <cell r="V18">
            <v>1283</v>
          </cell>
          <cell r="W18">
            <v>76</v>
          </cell>
          <cell r="X18">
            <v>44</v>
          </cell>
          <cell r="Y18">
            <v>97</v>
          </cell>
        </row>
        <row r="19">
          <cell r="A19">
            <v>37316</v>
          </cell>
          <cell r="B19">
            <v>987</v>
          </cell>
          <cell r="C19">
            <v>2119</v>
          </cell>
          <cell r="D19">
            <v>944</v>
          </cell>
          <cell r="E19">
            <v>505</v>
          </cell>
          <cell r="F19">
            <v>981</v>
          </cell>
          <cell r="G19">
            <v>77</v>
          </cell>
          <cell r="H19">
            <v>39</v>
          </cell>
          <cell r="I19">
            <v>145</v>
          </cell>
          <cell r="J19">
            <v>1395</v>
          </cell>
          <cell r="K19">
            <v>514</v>
          </cell>
          <cell r="L19">
            <v>1210</v>
          </cell>
          <cell r="M19">
            <v>71</v>
          </cell>
          <cell r="N19">
            <v>129</v>
          </cell>
          <cell r="O19">
            <v>0</v>
          </cell>
          <cell r="P19">
            <v>49</v>
          </cell>
          <cell r="Q19">
            <v>22</v>
          </cell>
          <cell r="R19">
            <v>2382</v>
          </cell>
          <cell r="S19">
            <v>2633</v>
          </cell>
          <cell r="T19">
            <v>2154</v>
          </cell>
          <cell r="U19">
            <v>576</v>
          </cell>
          <cell r="V19">
            <v>1110</v>
          </cell>
          <cell r="W19">
            <v>77</v>
          </cell>
          <cell r="X19">
            <v>88</v>
          </cell>
          <cell r="Y19">
            <v>167</v>
          </cell>
        </row>
        <row r="20">
          <cell r="A20">
            <v>37347</v>
          </cell>
          <cell r="B20">
            <v>1003</v>
          </cell>
          <cell r="C20">
            <v>2444</v>
          </cell>
          <cell r="D20">
            <v>961</v>
          </cell>
          <cell r="E20">
            <v>524</v>
          </cell>
          <cell r="F20">
            <v>1097</v>
          </cell>
          <cell r="G20">
            <v>71</v>
          </cell>
          <cell r="H20">
            <v>29</v>
          </cell>
          <cell r="I20">
            <v>98</v>
          </cell>
          <cell r="J20">
            <v>2293</v>
          </cell>
          <cell r="K20">
            <v>1037</v>
          </cell>
          <cell r="L20">
            <v>349</v>
          </cell>
          <cell r="M20">
            <v>248</v>
          </cell>
          <cell r="N20">
            <v>258</v>
          </cell>
          <cell r="O20">
            <v>4</v>
          </cell>
          <cell r="P20">
            <v>22</v>
          </cell>
          <cell r="Q20">
            <v>68</v>
          </cell>
          <cell r="R20">
            <v>3296</v>
          </cell>
          <cell r="S20">
            <v>3481</v>
          </cell>
          <cell r="T20">
            <v>1310</v>
          </cell>
          <cell r="U20">
            <v>772</v>
          </cell>
          <cell r="V20">
            <v>1355</v>
          </cell>
          <cell r="W20">
            <v>75</v>
          </cell>
          <cell r="X20">
            <v>51</v>
          </cell>
          <cell r="Y20">
            <v>166</v>
          </cell>
        </row>
        <row r="21">
          <cell r="A21">
            <v>37377</v>
          </cell>
          <cell r="B21">
            <v>1129</v>
          </cell>
          <cell r="C21">
            <v>2404</v>
          </cell>
          <cell r="D21">
            <v>1157</v>
          </cell>
          <cell r="E21">
            <v>610</v>
          </cell>
          <cell r="F21">
            <v>1279</v>
          </cell>
          <cell r="G21">
            <v>80</v>
          </cell>
          <cell r="H21">
            <v>23</v>
          </cell>
          <cell r="I21">
            <v>126</v>
          </cell>
          <cell r="J21">
            <v>2269</v>
          </cell>
          <cell r="K21">
            <v>892</v>
          </cell>
          <cell r="L21">
            <v>400</v>
          </cell>
          <cell r="M21">
            <v>144</v>
          </cell>
          <cell r="N21">
            <v>301</v>
          </cell>
          <cell r="O21">
            <v>4</v>
          </cell>
          <cell r="P21">
            <v>9</v>
          </cell>
          <cell r="Q21">
            <v>123</v>
          </cell>
          <cell r="R21">
            <v>3398</v>
          </cell>
          <cell r="S21">
            <v>3296</v>
          </cell>
          <cell r="T21">
            <v>1557</v>
          </cell>
          <cell r="U21">
            <v>754</v>
          </cell>
          <cell r="V21">
            <v>1580</v>
          </cell>
          <cell r="W21">
            <v>84</v>
          </cell>
          <cell r="X21">
            <v>32</v>
          </cell>
          <cell r="Y21">
            <v>249</v>
          </cell>
        </row>
        <row r="22">
          <cell r="A22">
            <v>37408</v>
          </cell>
          <cell r="B22">
            <v>1017</v>
          </cell>
          <cell r="C22">
            <v>2064</v>
          </cell>
          <cell r="D22">
            <v>1189</v>
          </cell>
          <cell r="E22">
            <v>512</v>
          </cell>
          <cell r="F22">
            <v>1126</v>
          </cell>
          <cell r="G22">
            <v>62</v>
          </cell>
          <cell r="H22">
            <v>40</v>
          </cell>
          <cell r="I22">
            <v>80</v>
          </cell>
          <cell r="J22">
            <v>1141</v>
          </cell>
          <cell r="K22">
            <v>972</v>
          </cell>
          <cell r="L22">
            <v>547</v>
          </cell>
          <cell r="M22">
            <v>71</v>
          </cell>
          <cell r="N22">
            <v>314</v>
          </cell>
          <cell r="O22">
            <v>12</v>
          </cell>
          <cell r="P22">
            <v>40</v>
          </cell>
          <cell r="Q22">
            <v>15</v>
          </cell>
          <cell r="R22">
            <v>2158</v>
          </cell>
          <cell r="S22">
            <v>3036</v>
          </cell>
          <cell r="T22">
            <v>1736</v>
          </cell>
          <cell r="U22">
            <v>583</v>
          </cell>
          <cell r="V22">
            <v>1440</v>
          </cell>
          <cell r="W22">
            <v>74</v>
          </cell>
          <cell r="X22">
            <v>80</v>
          </cell>
          <cell r="Y22">
            <v>95</v>
          </cell>
        </row>
        <row r="23">
          <cell r="A23">
            <v>37438</v>
          </cell>
          <cell r="B23">
            <v>1059</v>
          </cell>
          <cell r="C23">
            <v>2147</v>
          </cell>
          <cell r="D23">
            <v>1255</v>
          </cell>
          <cell r="E23">
            <v>616</v>
          </cell>
          <cell r="F23">
            <v>1516</v>
          </cell>
          <cell r="G23">
            <v>87</v>
          </cell>
          <cell r="H23">
            <v>42</v>
          </cell>
          <cell r="I23">
            <v>184</v>
          </cell>
          <cell r="J23">
            <v>1125</v>
          </cell>
          <cell r="K23">
            <v>1105</v>
          </cell>
          <cell r="L23">
            <v>602</v>
          </cell>
          <cell r="M23">
            <v>86</v>
          </cell>
          <cell r="N23">
            <v>254</v>
          </cell>
          <cell r="O23">
            <v>2</v>
          </cell>
          <cell r="P23">
            <v>55</v>
          </cell>
          <cell r="Q23">
            <v>144</v>
          </cell>
          <cell r="R23">
            <v>2184</v>
          </cell>
          <cell r="S23">
            <v>3252</v>
          </cell>
          <cell r="T23">
            <v>1857</v>
          </cell>
          <cell r="U23">
            <v>702</v>
          </cell>
          <cell r="V23">
            <v>1770</v>
          </cell>
          <cell r="W23">
            <v>89</v>
          </cell>
          <cell r="X23">
            <v>97</v>
          </cell>
          <cell r="Y23">
            <v>328</v>
          </cell>
        </row>
        <row r="24">
          <cell r="A24">
            <v>37469</v>
          </cell>
          <cell r="B24">
            <v>960</v>
          </cell>
          <cell r="C24">
            <v>2281</v>
          </cell>
          <cell r="D24">
            <v>1389</v>
          </cell>
          <cell r="E24">
            <v>611</v>
          </cell>
          <cell r="F24">
            <v>1238</v>
          </cell>
          <cell r="G24">
            <v>94</v>
          </cell>
          <cell r="H24">
            <v>31</v>
          </cell>
          <cell r="I24">
            <v>164</v>
          </cell>
          <cell r="J24">
            <v>2071</v>
          </cell>
          <cell r="K24">
            <v>2562</v>
          </cell>
          <cell r="L24">
            <v>690</v>
          </cell>
          <cell r="M24">
            <v>198</v>
          </cell>
          <cell r="N24">
            <v>315</v>
          </cell>
          <cell r="O24">
            <v>2</v>
          </cell>
          <cell r="P24">
            <v>16</v>
          </cell>
          <cell r="Q24">
            <v>28</v>
          </cell>
          <cell r="R24">
            <v>3031</v>
          </cell>
          <cell r="S24">
            <v>4843</v>
          </cell>
          <cell r="T24">
            <v>2079</v>
          </cell>
          <cell r="U24">
            <v>809</v>
          </cell>
          <cell r="V24">
            <v>1553</v>
          </cell>
          <cell r="W24">
            <v>96</v>
          </cell>
          <cell r="X24">
            <v>47</v>
          </cell>
          <cell r="Y24">
            <v>192</v>
          </cell>
        </row>
        <row r="25">
          <cell r="A25">
            <v>37500</v>
          </cell>
          <cell r="B25">
            <v>911</v>
          </cell>
          <cell r="C25">
            <v>2019</v>
          </cell>
          <cell r="D25">
            <v>959</v>
          </cell>
          <cell r="E25">
            <v>559</v>
          </cell>
          <cell r="F25">
            <v>1227</v>
          </cell>
          <cell r="G25">
            <v>82</v>
          </cell>
          <cell r="H25">
            <v>31</v>
          </cell>
          <cell r="I25">
            <v>118</v>
          </cell>
          <cell r="J25">
            <v>1380</v>
          </cell>
          <cell r="K25">
            <v>871</v>
          </cell>
          <cell r="L25">
            <v>480</v>
          </cell>
          <cell r="M25">
            <v>55</v>
          </cell>
          <cell r="N25">
            <v>167</v>
          </cell>
          <cell r="O25">
            <v>2</v>
          </cell>
          <cell r="P25">
            <v>57</v>
          </cell>
          <cell r="Q25">
            <v>449</v>
          </cell>
          <cell r="R25">
            <v>2291</v>
          </cell>
          <cell r="S25">
            <v>2890</v>
          </cell>
          <cell r="T25">
            <v>1439</v>
          </cell>
          <cell r="U25">
            <v>614</v>
          </cell>
          <cell r="V25">
            <v>1394</v>
          </cell>
          <cell r="W25">
            <v>84</v>
          </cell>
          <cell r="X25">
            <v>88</v>
          </cell>
          <cell r="Y25">
            <v>567</v>
          </cell>
        </row>
        <row r="26">
          <cell r="A26">
            <v>37530</v>
          </cell>
          <cell r="B26">
            <v>981</v>
          </cell>
          <cell r="C26">
            <v>2217</v>
          </cell>
          <cell r="D26">
            <v>1182</v>
          </cell>
          <cell r="E26">
            <v>559</v>
          </cell>
          <cell r="F26">
            <v>1212</v>
          </cell>
          <cell r="G26">
            <v>70</v>
          </cell>
          <cell r="H26">
            <v>20</v>
          </cell>
          <cell r="I26">
            <v>206</v>
          </cell>
          <cell r="J26">
            <v>3615</v>
          </cell>
          <cell r="K26">
            <v>1425</v>
          </cell>
          <cell r="L26">
            <v>652</v>
          </cell>
          <cell r="M26">
            <v>345</v>
          </cell>
          <cell r="N26">
            <v>250</v>
          </cell>
          <cell r="O26">
            <v>17</v>
          </cell>
          <cell r="P26">
            <v>52</v>
          </cell>
          <cell r="Q26">
            <v>112</v>
          </cell>
          <cell r="R26">
            <v>4596</v>
          </cell>
          <cell r="S26">
            <v>3642</v>
          </cell>
          <cell r="T26">
            <v>1834</v>
          </cell>
          <cell r="U26">
            <v>904</v>
          </cell>
          <cell r="V26">
            <v>1462</v>
          </cell>
          <cell r="W26">
            <v>87</v>
          </cell>
          <cell r="X26">
            <v>72</v>
          </cell>
          <cell r="Y26">
            <v>318</v>
          </cell>
        </row>
        <row r="27">
          <cell r="A27">
            <v>37561</v>
          </cell>
          <cell r="B27">
            <v>1059</v>
          </cell>
          <cell r="C27">
            <v>1627</v>
          </cell>
          <cell r="D27">
            <v>882</v>
          </cell>
          <cell r="E27">
            <v>550</v>
          </cell>
          <cell r="F27">
            <v>1198</v>
          </cell>
          <cell r="G27">
            <v>71</v>
          </cell>
          <cell r="H27">
            <v>37</v>
          </cell>
          <cell r="I27">
            <v>249</v>
          </cell>
          <cell r="J27">
            <v>1824</v>
          </cell>
          <cell r="K27">
            <v>857</v>
          </cell>
          <cell r="L27">
            <v>716</v>
          </cell>
          <cell r="M27">
            <v>166</v>
          </cell>
          <cell r="N27">
            <v>179</v>
          </cell>
          <cell r="O27">
            <v>0</v>
          </cell>
          <cell r="P27">
            <v>8</v>
          </cell>
          <cell r="Q27">
            <v>43</v>
          </cell>
          <cell r="R27">
            <v>2883</v>
          </cell>
          <cell r="S27">
            <v>2484</v>
          </cell>
          <cell r="T27">
            <v>1598</v>
          </cell>
          <cell r="U27">
            <v>716</v>
          </cell>
          <cell r="V27">
            <v>1377</v>
          </cell>
          <cell r="W27">
            <v>71</v>
          </cell>
          <cell r="X27">
            <v>45</v>
          </cell>
          <cell r="Y27">
            <v>292</v>
          </cell>
        </row>
        <row r="28">
          <cell r="A28">
            <v>37591</v>
          </cell>
          <cell r="B28">
            <v>753</v>
          </cell>
          <cell r="C28">
            <v>1928</v>
          </cell>
          <cell r="D28">
            <v>945</v>
          </cell>
          <cell r="E28">
            <v>459</v>
          </cell>
          <cell r="F28">
            <v>1011</v>
          </cell>
          <cell r="G28">
            <v>98</v>
          </cell>
          <cell r="H28">
            <v>29</v>
          </cell>
          <cell r="I28">
            <v>131</v>
          </cell>
          <cell r="J28">
            <v>1624</v>
          </cell>
          <cell r="K28">
            <v>750</v>
          </cell>
          <cell r="L28">
            <v>589</v>
          </cell>
          <cell r="M28">
            <v>264</v>
          </cell>
          <cell r="N28">
            <v>280</v>
          </cell>
          <cell r="O28">
            <v>6</v>
          </cell>
          <cell r="P28">
            <v>44</v>
          </cell>
          <cell r="Q28">
            <v>185</v>
          </cell>
          <cell r="R28">
            <v>2377</v>
          </cell>
          <cell r="S28">
            <v>2678</v>
          </cell>
          <cell r="T28">
            <v>1534</v>
          </cell>
          <cell r="U28">
            <v>723</v>
          </cell>
          <cell r="V28">
            <v>1291</v>
          </cell>
          <cell r="W28">
            <v>104</v>
          </cell>
          <cell r="X28">
            <v>73</v>
          </cell>
          <cell r="Y28">
            <v>316</v>
          </cell>
        </row>
        <row r="29">
          <cell r="A29">
            <v>37622</v>
          </cell>
          <cell r="B29">
            <v>856</v>
          </cell>
          <cell r="C29">
            <v>1404</v>
          </cell>
          <cell r="D29">
            <v>979</v>
          </cell>
          <cell r="E29">
            <v>358</v>
          </cell>
          <cell r="F29">
            <v>1192</v>
          </cell>
          <cell r="G29">
            <v>66</v>
          </cell>
          <cell r="H29">
            <v>12</v>
          </cell>
          <cell r="I29">
            <v>90</v>
          </cell>
          <cell r="J29">
            <v>1783</v>
          </cell>
          <cell r="K29">
            <v>1103</v>
          </cell>
          <cell r="L29">
            <v>282</v>
          </cell>
          <cell r="M29">
            <v>264</v>
          </cell>
          <cell r="N29">
            <v>265</v>
          </cell>
          <cell r="O29">
            <v>2</v>
          </cell>
          <cell r="P29">
            <v>0</v>
          </cell>
          <cell r="Q29">
            <v>49</v>
          </cell>
          <cell r="R29">
            <v>2639</v>
          </cell>
          <cell r="S29">
            <v>2507</v>
          </cell>
          <cell r="T29">
            <v>1261</v>
          </cell>
          <cell r="U29">
            <v>622</v>
          </cell>
          <cell r="V29">
            <v>1457</v>
          </cell>
          <cell r="W29">
            <v>68</v>
          </cell>
          <cell r="X29">
            <v>12</v>
          </cell>
          <cell r="Y29">
            <v>139</v>
          </cell>
        </row>
        <row r="30">
          <cell r="A30">
            <v>37653</v>
          </cell>
          <cell r="B30">
            <v>887</v>
          </cell>
          <cell r="C30">
            <v>1956</v>
          </cell>
          <cell r="D30">
            <v>1109</v>
          </cell>
          <cell r="E30">
            <v>452</v>
          </cell>
          <cell r="F30">
            <v>1072</v>
          </cell>
          <cell r="G30">
            <v>69</v>
          </cell>
          <cell r="H30">
            <v>27</v>
          </cell>
          <cell r="I30">
            <v>157</v>
          </cell>
          <cell r="J30">
            <v>1481</v>
          </cell>
          <cell r="K30">
            <v>618</v>
          </cell>
          <cell r="L30">
            <v>468</v>
          </cell>
          <cell r="M30">
            <v>91</v>
          </cell>
          <cell r="N30">
            <v>484</v>
          </cell>
          <cell r="O30">
            <v>2</v>
          </cell>
          <cell r="P30">
            <v>42</v>
          </cell>
          <cell r="Q30">
            <v>67</v>
          </cell>
          <cell r="R30">
            <v>2368</v>
          </cell>
          <cell r="S30">
            <v>2574</v>
          </cell>
          <cell r="T30">
            <v>1577</v>
          </cell>
          <cell r="U30">
            <v>543</v>
          </cell>
          <cell r="V30">
            <v>1556</v>
          </cell>
          <cell r="W30">
            <v>71</v>
          </cell>
          <cell r="X30">
            <v>69</v>
          </cell>
          <cell r="Y30">
            <v>224</v>
          </cell>
        </row>
        <row r="31">
          <cell r="A31">
            <v>37681</v>
          </cell>
          <cell r="B31">
            <v>731</v>
          </cell>
          <cell r="C31">
            <v>1700</v>
          </cell>
          <cell r="D31">
            <v>1162</v>
          </cell>
          <cell r="E31">
            <v>475</v>
          </cell>
          <cell r="F31">
            <v>1117</v>
          </cell>
          <cell r="G31">
            <v>77</v>
          </cell>
          <cell r="H31">
            <v>27</v>
          </cell>
          <cell r="I31">
            <v>96</v>
          </cell>
          <cell r="J31">
            <v>1620</v>
          </cell>
          <cell r="K31">
            <v>878</v>
          </cell>
          <cell r="L31">
            <v>848</v>
          </cell>
          <cell r="M31">
            <v>338</v>
          </cell>
          <cell r="N31">
            <v>236</v>
          </cell>
          <cell r="O31">
            <v>0</v>
          </cell>
          <cell r="P31">
            <v>37</v>
          </cell>
          <cell r="Q31">
            <v>123</v>
          </cell>
          <cell r="R31">
            <v>2351</v>
          </cell>
          <cell r="S31">
            <v>2578</v>
          </cell>
          <cell r="T31">
            <v>2010</v>
          </cell>
          <cell r="U31">
            <v>813</v>
          </cell>
          <cell r="V31">
            <v>1353</v>
          </cell>
          <cell r="W31">
            <v>77</v>
          </cell>
          <cell r="X31">
            <v>64</v>
          </cell>
          <cell r="Y31">
            <v>219</v>
          </cell>
        </row>
        <row r="32">
          <cell r="A32">
            <v>37712</v>
          </cell>
          <cell r="B32">
            <v>755</v>
          </cell>
          <cell r="C32">
            <v>1841</v>
          </cell>
          <cell r="D32">
            <v>915</v>
          </cell>
          <cell r="E32">
            <v>450</v>
          </cell>
          <cell r="F32">
            <v>1040</v>
          </cell>
          <cell r="G32">
            <v>58</v>
          </cell>
          <cell r="H32">
            <v>15</v>
          </cell>
          <cell r="I32">
            <v>183</v>
          </cell>
          <cell r="J32">
            <v>1447</v>
          </cell>
          <cell r="K32">
            <v>1787</v>
          </cell>
          <cell r="L32">
            <v>328</v>
          </cell>
          <cell r="M32">
            <v>118</v>
          </cell>
          <cell r="N32">
            <v>191</v>
          </cell>
          <cell r="O32">
            <v>21</v>
          </cell>
          <cell r="P32">
            <v>10</v>
          </cell>
          <cell r="Q32">
            <v>38</v>
          </cell>
          <cell r="R32">
            <v>2202</v>
          </cell>
          <cell r="S32">
            <v>3628</v>
          </cell>
          <cell r="T32">
            <v>1243</v>
          </cell>
          <cell r="U32">
            <v>568</v>
          </cell>
          <cell r="V32">
            <v>1231</v>
          </cell>
          <cell r="W32">
            <v>79</v>
          </cell>
          <cell r="X32">
            <v>25</v>
          </cell>
          <cell r="Y32">
            <v>221</v>
          </cell>
        </row>
        <row r="33">
          <cell r="A33">
            <v>37742</v>
          </cell>
          <cell r="B33">
            <v>955</v>
          </cell>
          <cell r="C33">
            <v>2017</v>
          </cell>
          <cell r="D33">
            <v>1142</v>
          </cell>
          <cell r="E33">
            <v>525</v>
          </cell>
          <cell r="F33">
            <v>1363</v>
          </cell>
          <cell r="G33">
            <v>83</v>
          </cell>
          <cell r="H33">
            <v>18</v>
          </cell>
          <cell r="I33">
            <v>151</v>
          </cell>
          <cell r="J33">
            <v>1593</v>
          </cell>
          <cell r="K33">
            <v>961</v>
          </cell>
          <cell r="L33">
            <v>284</v>
          </cell>
          <cell r="M33">
            <v>94</v>
          </cell>
          <cell r="N33">
            <v>372</v>
          </cell>
          <cell r="O33">
            <v>4</v>
          </cell>
          <cell r="P33">
            <v>36</v>
          </cell>
          <cell r="Q33">
            <v>41</v>
          </cell>
          <cell r="R33">
            <v>2548</v>
          </cell>
          <cell r="S33">
            <v>2978</v>
          </cell>
          <cell r="T33">
            <v>1426</v>
          </cell>
          <cell r="U33">
            <v>619</v>
          </cell>
          <cell r="V33">
            <v>1735</v>
          </cell>
          <cell r="W33">
            <v>87</v>
          </cell>
          <cell r="X33">
            <v>54</v>
          </cell>
          <cell r="Y33">
            <v>192</v>
          </cell>
        </row>
        <row r="34">
          <cell r="A34">
            <v>37773</v>
          </cell>
          <cell r="B34">
            <v>895</v>
          </cell>
          <cell r="C34">
            <v>2203</v>
          </cell>
          <cell r="D34">
            <v>1122</v>
          </cell>
          <cell r="E34">
            <v>564</v>
          </cell>
          <cell r="F34">
            <v>1640</v>
          </cell>
          <cell r="G34">
            <v>71</v>
          </cell>
          <cell r="H34">
            <v>36</v>
          </cell>
          <cell r="I34">
            <v>160</v>
          </cell>
          <cell r="J34">
            <v>1162</v>
          </cell>
          <cell r="K34">
            <v>893</v>
          </cell>
          <cell r="L34">
            <v>349</v>
          </cell>
          <cell r="M34">
            <v>91</v>
          </cell>
          <cell r="N34">
            <v>331</v>
          </cell>
          <cell r="O34">
            <v>2</v>
          </cell>
          <cell r="P34">
            <v>6</v>
          </cell>
          <cell r="Q34">
            <v>2</v>
          </cell>
          <cell r="R34">
            <v>2057</v>
          </cell>
          <cell r="S34">
            <v>3096</v>
          </cell>
          <cell r="T34">
            <v>1471</v>
          </cell>
          <cell r="U34">
            <v>655</v>
          </cell>
          <cell r="V34">
            <v>1971</v>
          </cell>
          <cell r="W34">
            <v>73</v>
          </cell>
          <cell r="X34">
            <v>42</v>
          </cell>
          <cell r="Y34">
            <v>162</v>
          </cell>
        </row>
        <row r="35">
          <cell r="A35">
            <v>37803</v>
          </cell>
          <cell r="B35">
            <v>843</v>
          </cell>
          <cell r="C35">
            <v>2263</v>
          </cell>
          <cell r="D35">
            <v>1404</v>
          </cell>
          <cell r="E35">
            <v>650</v>
          </cell>
          <cell r="F35">
            <v>1368</v>
          </cell>
          <cell r="G35">
            <v>101</v>
          </cell>
          <cell r="H35">
            <v>34</v>
          </cell>
          <cell r="I35">
            <v>127</v>
          </cell>
          <cell r="J35">
            <v>1873</v>
          </cell>
          <cell r="K35">
            <v>514</v>
          </cell>
          <cell r="L35">
            <v>680</v>
          </cell>
          <cell r="M35">
            <v>137</v>
          </cell>
          <cell r="N35">
            <v>292</v>
          </cell>
          <cell r="O35">
            <v>60</v>
          </cell>
          <cell r="P35">
            <v>14</v>
          </cell>
          <cell r="Q35">
            <v>59</v>
          </cell>
          <cell r="R35">
            <v>2716</v>
          </cell>
          <cell r="S35">
            <v>2777</v>
          </cell>
          <cell r="T35">
            <v>2084</v>
          </cell>
          <cell r="U35">
            <v>787</v>
          </cell>
          <cell r="V35">
            <v>1660</v>
          </cell>
          <cell r="W35">
            <v>161</v>
          </cell>
          <cell r="X35">
            <v>48</v>
          </cell>
          <cell r="Y35">
            <v>186</v>
          </cell>
        </row>
        <row r="36">
          <cell r="A36">
            <v>37834</v>
          </cell>
          <cell r="B36">
            <v>780</v>
          </cell>
          <cell r="C36">
            <v>2032</v>
          </cell>
          <cell r="D36">
            <v>1241</v>
          </cell>
          <cell r="E36">
            <v>526</v>
          </cell>
          <cell r="F36">
            <v>1300</v>
          </cell>
          <cell r="G36">
            <v>106</v>
          </cell>
          <cell r="H36">
            <v>29</v>
          </cell>
          <cell r="I36">
            <v>124</v>
          </cell>
          <cell r="J36">
            <v>1842</v>
          </cell>
          <cell r="K36">
            <v>766</v>
          </cell>
          <cell r="L36">
            <v>487</v>
          </cell>
          <cell r="M36">
            <v>165</v>
          </cell>
          <cell r="N36">
            <v>258</v>
          </cell>
          <cell r="O36">
            <v>0</v>
          </cell>
          <cell r="P36">
            <v>17</v>
          </cell>
          <cell r="Q36">
            <v>2</v>
          </cell>
          <cell r="R36">
            <v>2622</v>
          </cell>
          <cell r="S36">
            <v>2798</v>
          </cell>
          <cell r="T36">
            <v>1728</v>
          </cell>
          <cell r="U36">
            <v>691</v>
          </cell>
          <cell r="V36">
            <v>1558</v>
          </cell>
          <cell r="W36">
            <v>106</v>
          </cell>
          <cell r="X36">
            <v>46</v>
          </cell>
          <cell r="Y36">
            <v>126</v>
          </cell>
        </row>
        <row r="37">
          <cell r="A37">
            <v>37865</v>
          </cell>
          <cell r="B37">
            <v>1042</v>
          </cell>
          <cell r="C37">
            <v>1988</v>
          </cell>
          <cell r="D37">
            <v>1210</v>
          </cell>
          <cell r="E37">
            <v>629</v>
          </cell>
          <cell r="F37">
            <v>1385</v>
          </cell>
          <cell r="G37">
            <v>105</v>
          </cell>
          <cell r="H37">
            <v>31</v>
          </cell>
          <cell r="I37">
            <v>162</v>
          </cell>
          <cell r="J37">
            <v>2166</v>
          </cell>
          <cell r="K37">
            <v>1345</v>
          </cell>
          <cell r="L37">
            <v>852</v>
          </cell>
          <cell r="M37">
            <v>165</v>
          </cell>
          <cell r="N37">
            <v>273</v>
          </cell>
          <cell r="O37">
            <v>22</v>
          </cell>
          <cell r="P37">
            <v>152</v>
          </cell>
          <cell r="Q37">
            <v>206</v>
          </cell>
          <cell r="R37">
            <v>3208</v>
          </cell>
          <cell r="S37">
            <v>3333</v>
          </cell>
          <cell r="T37">
            <v>2062</v>
          </cell>
          <cell r="U37">
            <v>794</v>
          </cell>
          <cell r="V37">
            <v>1658</v>
          </cell>
          <cell r="W37">
            <v>127</v>
          </cell>
          <cell r="X37">
            <v>183</v>
          </cell>
          <cell r="Y37">
            <v>368</v>
          </cell>
        </row>
        <row r="38">
          <cell r="A38">
            <v>37895</v>
          </cell>
          <cell r="B38">
            <v>893</v>
          </cell>
          <cell r="C38">
            <v>2279</v>
          </cell>
          <cell r="D38">
            <v>1216</v>
          </cell>
          <cell r="E38">
            <v>570</v>
          </cell>
          <cell r="F38">
            <v>1640</v>
          </cell>
          <cell r="G38">
            <v>81</v>
          </cell>
          <cell r="H38">
            <v>30</v>
          </cell>
          <cell r="I38">
            <v>186</v>
          </cell>
          <cell r="J38">
            <v>1703</v>
          </cell>
          <cell r="K38">
            <v>1787</v>
          </cell>
          <cell r="L38">
            <v>639</v>
          </cell>
          <cell r="M38">
            <v>443</v>
          </cell>
          <cell r="N38">
            <v>361</v>
          </cell>
          <cell r="O38">
            <v>8</v>
          </cell>
          <cell r="P38">
            <v>54</v>
          </cell>
          <cell r="Q38">
            <v>299</v>
          </cell>
          <cell r="R38">
            <v>2596</v>
          </cell>
          <cell r="S38">
            <v>4066</v>
          </cell>
          <cell r="T38">
            <v>1855</v>
          </cell>
          <cell r="U38">
            <v>1013</v>
          </cell>
          <cell r="V38">
            <v>2001</v>
          </cell>
          <cell r="W38">
            <v>89</v>
          </cell>
          <cell r="X38">
            <v>84</v>
          </cell>
          <cell r="Y38">
            <v>485</v>
          </cell>
        </row>
        <row r="39">
          <cell r="A39">
            <v>37926</v>
          </cell>
          <cell r="B39">
            <v>850</v>
          </cell>
          <cell r="C39">
            <v>2033</v>
          </cell>
          <cell r="D39">
            <v>1095</v>
          </cell>
          <cell r="E39">
            <v>512</v>
          </cell>
          <cell r="F39">
            <v>1301</v>
          </cell>
          <cell r="G39">
            <v>106</v>
          </cell>
          <cell r="H39">
            <v>17</v>
          </cell>
          <cell r="I39">
            <v>121</v>
          </cell>
          <cell r="J39">
            <v>1224</v>
          </cell>
          <cell r="K39">
            <v>543</v>
          </cell>
          <cell r="L39">
            <v>457</v>
          </cell>
          <cell r="M39">
            <v>124</v>
          </cell>
          <cell r="N39">
            <v>238</v>
          </cell>
          <cell r="O39">
            <v>0</v>
          </cell>
          <cell r="P39">
            <v>26</v>
          </cell>
          <cell r="Q39">
            <v>4</v>
          </cell>
          <cell r="R39">
            <v>2074</v>
          </cell>
          <cell r="S39">
            <v>2576</v>
          </cell>
          <cell r="T39">
            <v>1552</v>
          </cell>
          <cell r="U39">
            <v>636</v>
          </cell>
          <cell r="V39">
            <v>1539</v>
          </cell>
          <cell r="W39">
            <v>106</v>
          </cell>
          <cell r="X39">
            <v>43</v>
          </cell>
          <cell r="Y39">
            <v>125</v>
          </cell>
        </row>
        <row r="40">
          <cell r="A40">
            <v>37956</v>
          </cell>
          <cell r="B40">
            <v>884</v>
          </cell>
          <cell r="C40">
            <v>1769</v>
          </cell>
          <cell r="D40">
            <v>1167</v>
          </cell>
          <cell r="E40">
            <v>637</v>
          </cell>
          <cell r="F40">
            <v>1395</v>
          </cell>
          <cell r="G40">
            <v>126</v>
          </cell>
          <cell r="H40">
            <v>33</v>
          </cell>
          <cell r="I40">
            <v>96</v>
          </cell>
          <cell r="J40">
            <v>1675</v>
          </cell>
          <cell r="K40">
            <v>652</v>
          </cell>
          <cell r="L40">
            <v>522</v>
          </cell>
          <cell r="M40">
            <v>336</v>
          </cell>
          <cell r="N40">
            <v>155</v>
          </cell>
          <cell r="O40">
            <v>30</v>
          </cell>
          <cell r="P40">
            <v>47</v>
          </cell>
          <cell r="Q40">
            <v>48</v>
          </cell>
          <cell r="R40">
            <v>2559</v>
          </cell>
          <cell r="S40">
            <v>2421</v>
          </cell>
          <cell r="T40">
            <v>1689</v>
          </cell>
          <cell r="U40">
            <v>973</v>
          </cell>
          <cell r="V40">
            <v>1550</v>
          </cell>
          <cell r="W40">
            <v>156</v>
          </cell>
          <cell r="X40">
            <v>80</v>
          </cell>
          <cell r="Y40">
            <v>144</v>
          </cell>
        </row>
        <row r="41">
          <cell r="A41">
            <v>37987</v>
          </cell>
          <cell r="B41">
            <v>511</v>
          </cell>
          <cell r="C41">
            <v>1492</v>
          </cell>
          <cell r="D41">
            <v>963</v>
          </cell>
          <cell r="E41">
            <v>351</v>
          </cell>
          <cell r="F41">
            <v>1072</v>
          </cell>
          <cell r="G41">
            <v>70</v>
          </cell>
          <cell r="H41">
            <v>18</v>
          </cell>
          <cell r="I41">
            <v>68</v>
          </cell>
          <cell r="J41">
            <v>1147</v>
          </cell>
          <cell r="K41">
            <v>1421</v>
          </cell>
          <cell r="L41">
            <v>425</v>
          </cell>
          <cell r="M41">
            <v>186</v>
          </cell>
          <cell r="N41">
            <v>222</v>
          </cell>
          <cell r="O41">
            <v>9</v>
          </cell>
          <cell r="P41">
            <v>12</v>
          </cell>
          <cell r="Q41">
            <v>46</v>
          </cell>
          <cell r="R41">
            <v>1658</v>
          </cell>
          <cell r="S41">
            <v>2913</v>
          </cell>
          <cell r="T41">
            <v>1388</v>
          </cell>
          <cell r="U41">
            <v>537</v>
          </cell>
          <cell r="V41">
            <v>1294</v>
          </cell>
          <cell r="W41">
            <v>79</v>
          </cell>
          <cell r="X41">
            <v>30</v>
          </cell>
          <cell r="Y41">
            <v>114</v>
          </cell>
        </row>
        <row r="42">
          <cell r="A42">
            <v>38018</v>
          </cell>
          <cell r="B42">
            <v>778</v>
          </cell>
          <cell r="C42">
            <v>1770</v>
          </cell>
          <cell r="D42">
            <v>1072</v>
          </cell>
          <cell r="E42">
            <v>536</v>
          </cell>
          <cell r="F42">
            <v>1202</v>
          </cell>
          <cell r="G42">
            <v>76</v>
          </cell>
          <cell r="H42">
            <v>16</v>
          </cell>
          <cell r="I42">
            <v>125</v>
          </cell>
          <cell r="J42">
            <v>1846</v>
          </cell>
          <cell r="K42">
            <v>618</v>
          </cell>
          <cell r="L42">
            <v>338</v>
          </cell>
          <cell r="M42">
            <v>137</v>
          </cell>
          <cell r="N42">
            <v>439</v>
          </cell>
          <cell r="O42">
            <v>3</v>
          </cell>
          <cell r="P42">
            <v>61</v>
          </cell>
          <cell r="Q42">
            <v>91</v>
          </cell>
          <cell r="R42">
            <v>2624</v>
          </cell>
          <cell r="S42">
            <v>2388</v>
          </cell>
          <cell r="T42">
            <v>1410</v>
          </cell>
          <cell r="U42">
            <v>673</v>
          </cell>
          <cell r="V42">
            <v>1641</v>
          </cell>
          <cell r="W42">
            <v>79</v>
          </cell>
          <cell r="X42">
            <v>77</v>
          </cell>
          <cell r="Y42">
            <v>216</v>
          </cell>
        </row>
        <row r="43">
          <cell r="A43">
            <v>38047</v>
          </cell>
          <cell r="B43">
            <v>825</v>
          </cell>
          <cell r="C43">
            <v>2066</v>
          </cell>
          <cell r="D43">
            <v>1322</v>
          </cell>
          <cell r="E43">
            <v>525</v>
          </cell>
          <cell r="F43">
            <v>1446</v>
          </cell>
          <cell r="G43">
            <v>119</v>
          </cell>
          <cell r="H43">
            <v>46</v>
          </cell>
          <cell r="I43">
            <v>94</v>
          </cell>
          <cell r="J43">
            <v>1850</v>
          </cell>
          <cell r="K43">
            <v>654</v>
          </cell>
          <cell r="L43">
            <v>803</v>
          </cell>
          <cell r="M43">
            <v>147</v>
          </cell>
          <cell r="N43">
            <v>334</v>
          </cell>
          <cell r="O43">
            <v>5</v>
          </cell>
          <cell r="P43">
            <v>33</v>
          </cell>
          <cell r="Q43">
            <v>108</v>
          </cell>
          <cell r="R43">
            <v>2675</v>
          </cell>
          <cell r="S43">
            <v>2720</v>
          </cell>
          <cell r="T43">
            <v>2125</v>
          </cell>
          <cell r="U43">
            <v>672</v>
          </cell>
          <cell r="V43">
            <v>1780</v>
          </cell>
          <cell r="W43">
            <v>124</v>
          </cell>
          <cell r="X43">
            <v>79</v>
          </cell>
          <cell r="Y43">
            <v>202</v>
          </cell>
        </row>
        <row r="44">
          <cell r="A44">
            <v>38078</v>
          </cell>
          <cell r="B44">
            <v>658</v>
          </cell>
          <cell r="C44">
            <v>1837</v>
          </cell>
          <cell r="D44">
            <v>980</v>
          </cell>
          <cell r="E44">
            <v>453</v>
          </cell>
          <cell r="F44">
            <v>1035</v>
          </cell>
          <cell r="G44">
            <v>134</v>
          </cell>
          <cell r="H44">
            <v>20</v>
          </cell>
          <cell r="I44">
            <v>87</v>
          </cell>
          <cell r="J44">
            <v>1673</v>
          </cell>
          <cell r="K44">
            <v>875</v>
          </cell>
          <cell r="L44">
            <v>569</v>
          </cell>
          <cell r="M44">
            <v>118</v>
          </cell>
          <cell r="N44">
            <v>255</v>
          </cell>
          <cell r="O44">
            <v>19</v>
          </cell>
          <cell r="P44">
            <v>21</v>
          </cell>
          <cell r="Q44">
            <v>156</v>
          </cell>
          <cell r="R44">
            <v>2331</v>
          </cell>
          <cell r="S44">
            <v>2712</v>
          </cell>
          <cell r="T44">
            <v>1549</v>
          </cell>
          <cell r="U44">
            <v>571</v>
          </cell>
          <cell r="V44">
            <v>1290</v>
          </cell>
          <cell r="W44">
            <v>153</v>
          </cell>
          <cell r="X44">
            <v>41</v>
          </cell>
          <cell r="Y44">
            <v>243</v>
          </cell>
        </row>
        <row r="45">
          <cell r="A45">
            <v>38108</v>
          </cell>
          <cell r="B45">
            <v>702</v>
          </cell>
          <cell r="C45">
            <v>1903</v>
          </cell>
          <cell r="D45">
            <v>868</v>
          </cell>
          <cell r="E45">
            <v>457</v>
          </cell>
          <cell r="F45">
            <v>1360</v>
          </cell>
          <cell r="G45">
            <v>93</v>
          </cell>
          <cell r="H45">
            <v>28</v>
          </cell>
          <cell r="I45">
            <v>110</v>
          </cell>
          <cell r="J45">
            <v>1826</v>
          </cell>
          <cell r="K45">
            <v>1055</v>
          </cell>
          <cell r="L45">
            <v>561</v>
          </cell>
          <cell r="M45">
            <v>231</v>
          </cell>
          <cell r="N45">
            <v>369</v>
          </cell>
          <cell r="O45">
            <v>73</v>
          </cell>
          <cell r="P45">
            <v>68</v>
          </cell>
          <cell r="Q45">
            <v>624</v>
          </cell>
          <cell r="R45">
            <v>2528</v>
          </cell>
          <cell r="S45">
            <v>2958</v>
          </cell>
          <cell r="T45">
            <v>1429</v>
          </cell>
          <cell r="U45">
            <v>688</v>
          </cell>
          <cell r="V45">
            <v>1729</v>
          </cell>
          <cell r="W45">
            <v>166</v>
          </cell>
          <cell r="X45">
            <v>96</v>
          </cell>
          <cell r="Y45">
            <v>734</v>
          </cell>
        </row>
        <row r="46">
          <cell r="A46">
            <v>38139</v>
          </cell>
          <cell r="B46">
            <v>751</v>
          </cell>
          <cell r="C46">
            <v>1984</v>
          </cell>
          <cell r="D46">
            <v>915</v>
          </cell>
          <cell r="E46">
            <v>691</v>
          </cell>
          <cell r="F46">
            <v>1244</v>
          </cell>
          <cell r="G46">
            <v>79</v>
          </cell>
          <cell r="H46">
            <v>31</v>
          </cell>
          <cell r="I46">
            <v>73</v>
          </cell>
          <cell r="J46">
            <v>1331</v>
          </cell>
          <cell r="K46">
            <v>500</v>
          </cell>
          <cell r="L46">
            <v>572</v>
          </cell>
          <cell r="M46">
            <v>175</v>
          </cell>
          <cell r="N46">
            <v>409</v>
          </cell>
          <cell r="O46">
            <v>17</v>
          </cell>
          <cell r="P46">
            <v>77</v>
          </cell>
          <cell r="Q46">
            <v>120</v>
          </cell>
          <cell r="R46">
            <v>2082</v>
          </cell>
          <cell r="S46">
            <v>2484</v>
          </cell>
          <cell r="T46">
            <v>1487</v>
          </cell>
          <cell r="U46">
            <v>866</v>
          </cell>
          <cell r="V46">
            <v>1653</v>
          </cell>
          <cell r="W46">
            <v>96</v>
          </cell>
          <cell r="X46">
            <v>108</v>
          </cell>
          <cell r="Y46">
            <v>193</v>
          </cell>
        </row>
        <row r="47">
          <cell r="A47">
            <v>38169</v>
          </cell>
          <cell r="B47">
            <v>675</v>
          </cell>
          <cell r="C47">
            <v>1979</v>
          </cell>
          <cell r="D47">
            <v>966</v>
          </cell>
          <cell r="E47">
            <v>484</v>
          </cell>
          <cell r="F47">
            <v>1079</v>
          </cell>
          <cell r="G47">
            <v>78</v>
          </cell>
          <cell r="H47">
            <v>45</v>
          </cell>
          <cell r="I47">
            <v>72</v>
          </cell>
          <cell r="J47">
            <v>1737</v>
          </cell>
          <cell r="K47">
            <v>767</v>
          </cell>
          <cell r="L47">
            <v>398</v>
          </cell>
          <cell r="M47">
            <v>292</v>
          </cell>
          <cell r="N47">
            <v>554</v>
          </cell>
          <cell r="O47">
            <v>2</v>
          </cell>
          <cell r="P47">
            <v>56</v>
          </cell>
          <cell r="Q47">
            <v>0</v>
          </cell>
          <cell r="R47">
            <v>2412</v>
          </cell>
          <cell r="S47">
            <v>2746</v>
          </cell>
          <cell r="T47">
            <v>1364</v>
          </cell>
          <cell r="U47">
            <v>776</v>
          </cell>
          <cell r="V47">
            <v>1633</v>
          </cell>
          <cell r="W47">
            <v>80</v>
          </cell>
          <cell r="X47">
            <v>101</v>
          </cell>
          <cell r="Y47">
            <v>72</v>
          </cell>
        </row>
        <row r="48">
          <cell r="A48">
            <v>38200</v>
          </cell>
          <cell r="B48">
            <v>779</v>
          </cell>
          <cell r="C48">
            <v>1664</v>
          </cell>
          <cell r="D48">
            <v>1032</v>
          </cell>
          <cell r="E48">
            <v>579</v>
          </cell>
          <cell r="F48">
            <v>1309</v>
          </cell>
          <cell r="G48">
            <v>94</v>
          </cell>
          <cell r="H48">
            <v>54</v>
          </cell>
          <cell r="I48">
            <v>101</v>
          </cell>
          <cell r="J48">
            <v>1497</v>
          </cell>
          <cell r="K48">
            <v>994</v>
          </cell>
          <cell r="L48">
            <v>476</v>
          </cell>
          <cell r="M48">
            <v>169</v>
          </cell>
          <cell r="N48">
            <v>273</v>
          </cell>
          <cell r="O48">
            <v>18</v>
          </cell>
          <cell r="P48">
            <v>70</v>
          </cell>
          <cell r="Q48">
            <v>8</v>
          </cell>
          <cell r="R48">
            <v>2276</v>
          </cell>
          <cell r="S48">
            <v>2658</v>
          </cell>
          <cell r="T48">
            <v>1508</v>
          </cell>
          <cell r="U48">
            <v>748</v>
          </cell>
          <cell r="V48">
            <v>1582</v>
          </cell>
          <cell r="W48">
            <v>112</v>
          </cell>
          <cell r="X48">
            <v>124</v>
          </cell>
          <cell r="Y48">
            <v>109</v>
          </cell>
        </row>
        <row r="49">
          <cell r="A49">
            <v>38231</v>
          </cell>
          <cell r="B49">
            <v>663</v>
          </cell>
          <cell r="C49">
            <v>1691</v>
          </cell>
          <cell r="D49">
            <v>941</v>
          </cell>
          <cell r="E49">
            <v>475</v>
          </cell>
          <cell r="F49">
            <v>1327</v>
          </cell>
          <cell r="G49">
            <v>83</v>
          </cell>
          <cell r="H49">
            <v>36</v>
          </cell>
          <cell r="I49">
            <v>70</v>
          </cell>
          <cell r="J49">
            <v>1350</v>
          </cell>
          <cell r="K49">
            <v>644</v>
          </cell>
          <cell r="L49">
            <v>674</v>
          </cell>
          <cell r="M49">
            <v>127</v>
          </cell>
          <cell r="N49">
            <v>348</v>
          </cell>
          <cell r="O49">
            <v>2</v>
          </cell>
          <cell r="P49">
            <v>134</v>
          </cell>
          <cell r="Q49">
            <v>22</v>
          </cell>
          <cell r="R49">
            <v>2013</v>
          </cell>
          <cell r="S49">
            <v>2335</v>
          </cell>
          <cell r="T49">
            <v>1615</v>
          </cell>
          <cell r="U49">
            <v>602</v>
          </cell>
          <cell r="V49">
            <v>1675</v>
          </cell>
          <cell r="W49">
            <v>85</v>
          </cell>
          <cell r="X49">
            <v>170</v>
          </cell>
          <cell r="Y49">
            <v>92</v>
          </cell>
        </row>
        <row r="50">
          <cell r="A50">
            <v>38261</v>
          </cell>
          <cell r="B50">
            <v>610</v>
          </cell>
          <cell r="C50">
            <v>1727</v>
          </cell>
          <cell r="D50">
            <v>856</v>
          </cell>
          <cell r="E50">
            <v>443</v>
          </cell>
          <cell r="F50">
            <v>1013</v>
          </cell>
          <cell r="G50">
            <v>71</v>
          </cell>
          <cell r="H50">
            <v>33</v>
          </cell>
          <cell r="I50">
            <v>72</v>
          </cell>
          <cell r="J50">
            <v>1209</v>
          </cell>
          <cell r="K50">
            <v>887</v>
          </cell>
          <cell r="L50">
            <v>737</v>
          </cell>
          <cell r="M50">
            <v>214</v>
          </cell>
          <cell r="N50">
            <v>326</v>
          </cell>
          <cell r="O50">
            <v>59</v>
          </cell>
          <cell r="P50">
            <v>29</v>
          </cell>
          <cell r="Q50">
            <v>3</v>
          </cell>
          <cell r="R50">
            <v>1819</v>
          </cell>
          <cell r="S50">
            <v>2614</v>
          </cell>
          <cell r="T50">
            <v>1593</v>
          </cell>
          <cell r="U50">
            <v>657</v>
          </cell>
          <cell r="V50">
            <v>1339</v>
          </cell>
          <cell r="W50">
            <v>130</v>
          </cell>
          <cell r="X50">
            <v>62</v>
          </cell>
          <cell r="Y50">
            <v>75</v>
          </cell>
        </row>
        <row r="51">
          <cell r="A51">
            <v>38292</v>
          </cell>
          <cell r="B51">
            <v>686</v>
          </cell>
          <cell r="C51">
            <v>1857</v>
          </cell>
          <cell r="D51">
            <v>921</v>
          </cell>
          <cell r="E51">
            <v>512</v>
          </cell>
          <cell r="F51">
            <v>1351</v>
          </cell>
          <cell r="G51">
            <v>93</v>
          </cell>
          <cell r="H51">
            <v>22</v>
          </cell>
          <cell r="I51">
            <v>63</v>
          </cell>
          <cell r="J51">
            <v>1263</v>
          </cell>
          <cell r="K51">
            <v>735</v>
          </cell>
          <cell r="L51">
            <v>230</v>
          </cell>
          <cell r="M51">
            <v>150</v>
          </cell>
          <cell r="N51">
            <v>181</v>
          </cell>
          <cell r="O51">
            <v>11</v>
          </cell>
          <cell r="P51">
            <v>75</v>
          </cell>
          <cell r="Q51">
            <v>188</v>
          </cell>
          <cell r="R51">
            <v>1949</v>
          </cell>
          <cell r="S51">
            <v>2592</v>
          </cell>
          <cell r="T51">
            <v>1151</v>
          </cell>
          <cell r="U51">
            <v>662</v>
          </cell>
          <cell r="V51">
            <v>1532</v>
          </cell>
          <cell r="W51">
            <v>104</v>
          </cell>
          <cell r="X51">
            <v>97</v>
          </cell>
          <cell r="Y51">
            <v>251</v>
          </cell>
        </row>
        <row r="52">
          <cell r="A52">
            <v>38322</v>
          </cell>
          <cell r="B52">
            <v>553</v>
          </cell>
          <cell r="C52">
            <v>1280</v>
          </cell>
          <cell r="D52">
            <v>736</v>
          </cell>
          <cell r="E52">
            <v>555</v>
          </cell>
          <cell r="F52">
            <v>1214</v>
          </cell>
          <cell r="G52">
            <v>76</v>
          </cell>
          <cell r="H52">
            <v>26</v>
          </cell>
          <cell r="I52">
            <v>74</v>
          </cell>
          <cell r="J52">
            <v>1097</v>
          </cell>
          <cell r="K52">
            <v>715</v>
          </cell>
          <cell r="L52">
            <v>774</v>
          </cell>
          <cell r="M52">
            <v>150</v>
          </cell>
          <cell r="N52">
            <v>375</v>
          </cell>
          <cell r="O52">
            <v>8</v>
          </cell>
          <cell r="P52">
            <v>43</v>
          </cell>
          <cell r="Q52">
            <v>469</v>
          </cell>
          <cell r="R52">
            <v>1650</v>
          </cell>
          <cell r="S52">
            <v>1995</v>
          </cell>
          <cell r="T52">
            <v>1510</v>
          </cell>
          <cell r="U52">
            <v>705</v>
          </cell>
          <cell r="V52">
            <v>1589</v>
          </cell>
          <cell r="W52">
            <v>84</v>
          </cell>
          <cell r="X52">
            <v>69</v>
          </cell>
          <cell r="Y52">
            <v>543</v>
          </cell>
        </row>
        <row r="53">
          <cell r="A53">
            <v>38353</v>
          </cell>
          <cell r="B53">
            <v>443</v>
          </cell>
          <cell r="C53">
            <v>1273</v>
          </cell>
          <cell r="D53">
            <v>613</v>
          </cell>
          <cell r="E53">
            <v>331</v>
          </cell>
          <cell r="F53">
            <v>1210</v>
          </cell>
          <cell r="G53">
            <v>52</v>
          </cell>
          <cell r="H53">
            <v>20</v>
          </cell>
          <cell r="I53">
            <v>28</v>
          </cell>
          <cell r="J53">
            <v>1012</v>
          </cell>
          <cell r="K53">
            <v>358</v>
          </cell>
          <cell r="L53">
            <v>418</v>
          </cell>
          <cell r="M53">
            <v>325</v>
          </cell>
          <cell r="N53">
            <v>165</v>
          </cell>
          <cell r="O53">
            <v>6</v>
          </cell>
          <cell r="P53">
            <v>40</v>
          </cell>
          <cell r="Q53">
            <v>453</v>
          </cell>
          <cell r="R53">
            <v>1455</v>
          </cell>
          <cell r="S53">
            <v>1631</v>
          </cell>
          <cell r="T53">
            <v>1031</v>
          </cell>
          <cell r="U53">
            <v>656</v>
          </cell>
          <cell r="V53">
            <v>1375</v>
          </cell>
          <cell r="W53">
            <v>58</v>
          </cell>
          <cell r="X53">
            <v>60</v>
          </cell>
          <cell r="Y53">
            <v>481</v>
          </cell>
        </row>
        <row r="54">
          <cell r="A54">
            <v>38384</v>
          </cell>
          <cell r="B54">
            <v>625</v>
          </cell>
          <cell r="C54">
            <v>1606</v>
          </cell>
          <cell r="D54">
            <v>822</v>
          </cell>
          <cell r="E54">
            <v>429</v>
          </cell>
          <cell r="F54">
            <v>1252</v>
          </cell>
          <cell r="G54">
            <v>51</v>
          </cell>
          <cell r="H54">
            <v>44</v>
          </cell>
          <cell r="I54">
            <v>47</v>
          </cell>
          <cell r="J54">
            <v>1273</v>
          </cell>
          <cell r="K54">
            <v>736</v>
          </cell>
          <cell r="L54">
            <v>417</v>
          </cell>
          <cell r="M54">
            <v>73</v>
          </cell>
          <cell r="N54">
            <v>346</v>
          </cell>
          <cell r="O54">
            <v>6</v>
          </cell>
          <cell r="P54">
            <v>91</v>
          </cell>
          <cell r="Q54">
            <v>0</v>
          </cell>
          <cell r="R54">
            <v>1898</v>
          </cell>
          <cell r="S54">
            <v>2342</v>
          </cell>
          <cell r="T54">
            <v>1239</v>
          </cell>
          <cell r="U54">
            <v>502</v>
          </cell>
          <cell r="V54">
            <v>1598</v>
          </cell>
          <cell r="W54">
            <v>57</v>
          </cell>
          <cell r="X54">
            <v>135</v>
          </cell>
          <cell r="Y54">
            <v>47</v>
          </cell>
        </row>
        <row r="55">
          <cell r="A55">
            <v>38412</v>
          </cell>
          <cell r="B55">
            <v>553</v>
          </cell>
          <cell r="C55">
            <v>1692</v>
          </cell>
          <cell r="D55">
            <v>786</v>
          </cell>
          <cell r="E55">
            <v>504</v>
          </cell>
          <cell r="F55">
            <v>1239</v>
          </cell>
          <cell r="G55">
            <v>80</v>
          </cell>
          <cell r="H55">
            <v>37</v>
          </cell>
          <cell r="I55">
            <v>104</v>
          </cell>
          <cell r="J55">
            <v>1323</v>
          </cell>
          <cell r="K55">
            <v>731</v>
          </cell>
          <cell r="L55">
            <v>448</v>
          </cell>
          <cell r="M55">
            <v>184</v>
          </cell>
          <cell r="N55">
            <v>348</v>
          </cell>
          <cell r="O55">
            <v>8</v>
          </cell>
          <cell r="P55">
            <v>24</v>
          </cell>
          <cell r="Q55">
            <v>50</v>
          </cell>
          <cell r="R55">
            <v>1876</v>
          </cell>
          <cell r="S55">
            <v>2423</v>
          </cell>
          <cell r="T55">
            <v>1234</v>
          </cell>
          <cell r="U55">
            <v>688</v>
          </cell>
          <cell r="V55">
            <v>1587</v>
          </cell>
          <cell r="W55">
            <v>88</v>
          </cell>
          <cell r="X55">
            <v>61</v>
          </cell>
          <cell r="Y55">
            <v>154</v>
          </cell>
        </row>
        <row r="56">
          <cell r="A56">
            <v>38443</v>
          </cell>
          <cell r="B56">
            <v>530</v>
          </cell>
          <cell r="C56">
            <v>1762</v>
          </cell>
          <cell r="D56">
            <v>720</v>
          </cell>
          <cell r="E56">
            <v>469</v>
          </cell>
          <cell r="F56">
            <v>1123</v>
          </cell>
          <cell r="G56">
            <v>70</v>
          </cell>
          <cell r="H56">
            <v>37</v>
          </cell>
          <cell r="I56">
            <v>136</v>
          </cell>
          <cell r="J56">
            <v>1361</v>
          </cell>
          <cell r="K56">
            <v>1000</v>
          </cell>
          <cell r="L56">
            <v>365</v>
          </cell>
          <cell r="M56">
            <v>144</v>
          </cell>
          <cell r="N56">
            <v>546</v>
          </cell>
          <cell r="O56">
            <v>8</v>
          </cell>
          <cell r="P56">
            <v>4</v>
          </cell>
          <cell r="Q56">
            <v>0</v>
          </cell>
          <cell r="R56">
            <v>1891</v>
          </cell>
          <cell r="S56">
            <v>2762</v>
          </cell>
          <cell r="T56">
            <v>1085</v>
          </cell>
          <cell r="U56">
            <v>613</v>
          </cell>
          <cell r="V56">
            <v>1669</v>
          </cell>
          <cell r="W56">
            <v>78</v>
          </cell>
          <cell r="X56">
            <v>41</v>
          </cell>
          <cell r="Y56">
            <v>136</v>
          </cell>
        </row>
        <row r="57">
          <cell r="A57">
            <v>38473</v>
          </cell>
          <cell r="B57">
            <v>569</v>
          </cell>
          <cell r="C57">
            <v>1932</v>
          </cell>
          <cell r="D57">
            <v>925</v>
          </cell>
          <cell r="E57">
            <v>549</v>
          </cell>
          <cell r="F57">
            <v>1427</v>
          </cell>
          <cell r="G57">
            <v>95</v>
          </cell>
          <cell r="H57">
            <v>40</v>
          </cell>
          <cell r="I57">
            <v>138</v>
          </cell>
          <cell r="J57">
            <v>1246</v>
          </cell>
          <cell r="K57">
            <v>1015</v>
          </cell>
          <cell r="L57">
            <v>1076</v>
          </cell>
          <cell r="M57">
            <v>165</v>
          </cell>
          <cell r="N57">
            <v>333</v>
          </cell>
          <cell r="O57">
            <v>31</v>
          </cell>
          <cell r="P57">
            <v>33</v>
          </cell>
          <cell r="Q57">
            <v>68</v>
          </cell>
          <cell r="R57">
            <v>1815</v>
          </cell>
          <cell r="S57">
            <v>2947</v>
          </cell>
          <cell r="T57">
            <v>2001</v>
          </cell>
          <cell r="U57">
            <v>714</v>
          </cell>
          <cell r="V57">
            <v>1760</v>
          </cell>
          <cell r="W57">
            <v>126</v>
          </cell>
          <cell r="X57">
            <v>73</v>
          </cell>
          <cell r="Y57">
            <v>206</v>
          </cell>
        </row>
        <row r="58">
          <cell r="A58">
            <v>38504</v>
          </cell>
          <cell r="B58">
            <v>611</v>
          </cell>
          <cell r="C58">
            <v>2404</v>
          </cell>
          <cell r="D58">
            <v>897</v>
          </cell>
          <cell r="E58">
            <v>450</v>
          </cell>
          <cell r="F58">
            <v>1273</v>
          </cell>
          <cell r="G58">
            <v>80</v>
          </cell>
          <cell r="H58">
            <v>40</v>
          </cell>
          <cell r="I58">
            <v>80</v>
          </cell>
          <cell r="J58">
            <v>659</v>
          </cell>
          <cell r="K58">
            <v>1394</v>
          </cell>
          <cell r="L58">
            <v>462</v>
          </cell>
          <cell r="M58">
            <v>105</v>
          </cell>
          <cell r="N58">
            <v>266</v>
          </cell>
          <cell r="O58">
            <v>20</v>
          </cell>
          <cell r="P58">
            <v>43</v>
          </cell>
          <cell r="Q58">
            <v>33</v>
          </cell>
          <cell r="R58">
            <v>1270</v>
          </cell>
          <cell r="S58">
            <v>3798</v>
          </cell>
          <cell r="T58">
            <v>1359</v>
          </cell>
          <cell r="U58">
            <v>555</v>
          </cell>
          <cell r="V58">
            <v>1539</v>
          </cell>
          <cell r="W58">
            <v>100</v>
          </cell>
          <cell r="X58">
            <v>83</v>
          </cell>
          <cell r="Y58">
            <v>113</v>
          </cell>
        </row>
        <row r="59">
          <cell r="A59">
            <v>38534</v>
          </cell>
          <cell r="B59">
            <v>596</v>
          </cell>
          <cell r="C59">
            <v>1500</v>
          </cell>
          <cell r="D59">
            <v>912</v>
          </cell>
          <cell r="E59">
            <v>458</v>
          </cell>
          <cell r="F59">
            <v>1265</v>
          </cell>
          <cell r="G59">
            <v>93</v>
          </cell>
          <cell r="H59">
            <v>26</v>
          </cell>
          <cell r="I59">
            <v>85</v>
          </cell>
          <cell r="J59">
            <v>892</v>
          </cell>
          <cell r="K59">
            <v>416</v>
          </cell>
          <cell r="L59">
            <v>874</v>
          </cell>
          <cell r="M59">
            <v>207</v>
          </cell>
          <cell r="N59">
            <v>272</v>
          </cell>
          <cell r="O59">
            <v>5</v>
          </cell>
          <cell r="P59">
            <v>115</v>
          </cell>
          <cell r="Q59">
            <v>4</v>
          </cell>
          <cell r="R59">
            <v>1488</v>
          </cell>
          <cell r="S59">
            <v>1916</v>
          </cell>
          <cell r="T59">
            <v>1786</v>
          </cell>
          <cell r="U59">
            <v>665</v>
          </cell>
          <cell r="V59">
            <v>1537</v>
          </cell>
          <cell r="W59">
            <v>98</v>
          </cell>
          <cell r="X59">
            <v>141</v>
          </cell>
          <cell r="Y59">
            <v>89</v>
          </cell>
        </row>
        <row r="60">
          <cell r="A60">
            <v>38565</v>
          </cell>
          <cell r="B60">
            <v>631</v>
          </cell>
          <cell r="C60">
            <v>1644</v>
          </cell>
          <cell r="D60">
            <v>891</v>
          </cell>
          <cell r="E60">
            <v>486</v>
          </cell>
          <cell r="F60">
            <v>1345</v>
          </cell>
          <cell r="G60">
            <v>103</v>
          </cell>
          <cell r="H60">
            <v>44</v>
          </cell>
          <cell r="I60">
            <v>84</v>
          </cell>
          <cell r="J60">
            <v>1025</v>
          </cell>
          <cell r="K60">
            <v>465</v>
          </cell>
          <cell r="L60">
            <v>450</v>
          </cell>
          <cell r="M60">
            <v>240</v>
          </cell>
          <cell r="N60">
            <v>352</v>
          </cell>
          <cell r="O60">
            <v>6</v>
          </cell>
          <cell r="P60">
            <v>73</v>
          </cell>
          <cell r="Q60">
            <v>120</v>
          </cell>
          <cell r="R60">
            <v>1656</v>
          </cell>
          <cell r="S60">
            <v>2109</v>
          </cell>
          <cell r="T60">
            <v>1341</v>
          </cell>
          <cell r="U60">
            <v>726</v>
          </cell>
          <cell r="V60">
            <v>1697</v>
          </cell>
          <cell r="W60">
            <v>109</v>
          </cell>
          <cell r="X60">
            <v>117</v>
          </cell>
          <cell r="Y60">
            <v>204</v>
          </cell>
        </row>
        <row r="61">
          <cell r="A61">
            <v>38596</v>
          </cell>
          <cell r="B61">
            <v>655</v>
          </cell>
          <cell r="C61">
            <v>1537</v>
          </cell>
          <cell r="D61">
            <v>818</v>
          </cell>
          <cell r="E61">
            <v>478</v>
          </cell>
          <cell r="F61">
            <v>1349</v>
          </cell>
          <cell r="G61">
            <v>72</v>
          </cell>
          <cell r="H61">
            <v>44</v>
          </cell>
          <cell r="I61">
            <v>66</v>
          </cell>
          <cell r="J61">
            <v>1252</v>
          </cell>
          <cell r="K61">
            <v>570</v>
          </cell>
          <cell r="L61">
            <v>604</v>
          </cell>
          <cell r="M61">
            <v>141</v>
          </cell>
          <cell r="N61">
            <v>152</v>
          </cell>
          <cell r="O61">
            <v>20</v>
          </cell>
          <cell r="P61">
            <v>5</v>
          </cell>
          <cell r="Q61">
            <v>24</v>
          </cell>
          <cell r="R61">
            <v>1907</v>
          </cell>
          <cell r="S61">
            <v>2107</v>
          </cell>
          <cell r="T61">
            <v>1422</v>
          </cell>
          <cell r="U61">
            <v>619</v>
          </cell>
          <cell r="V61">
            <v>1501</v>
          </cell>
          <cell r="W61">
            <v>92</v>
          </cell>
          <cell r="X61">
            <v>49</v>
          </cell>
          <cell r="Y61">
            <v>90</v>
          </cell>
        </row>
        <row r="62">
          <cell r="A62">
            <v>38626</v>
          </cell>
          <cell r="B62">
            <v>580</v>
          </cell>
          <cell r="C62">
            <v>1443</v>
          </cell>
          <cell r="D62">
            <v>809</v>
          </cell>
          <cell r="E62">
            <v>439</v>
          </cell>
          <cell r="F62">
            <v>1524</v>
          </cell>
          <cell r="G62">
            <v>78</v>
          </cell>
          <cell r="H62">
            <v>41</v>
          </cell>
          <cell r="I62">
            <v>70</v>
          </cell>
          <cell r="J62">
            <v>995</v>
          </cell>
          <cell r="K62">
            <v>774</v>
          </cell>
          <cell r="L62">
            <v>611</v>
          </cell>
          <cell r="M62">
            <v>234</v>
          </cell>
          <cell r="N62">
            <v>192</v>
          </cell>
          <cell r="O62">
            <v>3</v>
          </cell>
          <cell r="P62">
            <v>12</v>
          </cell>
          <cell r="Q62">
            <v>4</v>
          </cell>
          <cell r="R62">
            <v>1575</v>
          </cell>
          <cell r="S62">
            <v>2217</v>
          </cell>
          <cell r="T62">
            <v>1420</v>
          </cell>
          <cell r="U62">
            <v>673</v>
          </cell>
          <cell r="V62">
            <v>1716</v>
          </cell>
          <cell r="W62">
            <v>81</v>
          </cell>
          <cell r="X62">
            <v>53</v>
          </cell>
          <cell r="Y62">
            <v>74</v>
          </cell>
        </row>
        <row r="63">
          <cell r="A63">
            <v>38657</v>
          </cell>
          <cell r="B63">
            <v>565</v>
          </cell>
          <cell r="C63">
            <v>1972</v>
          </cell>
          <cell r="D63">
            <v>852</v>
          </cell>
          <cell r="E63">
            <v>525</v>
          </cell>
          <cell r="F63">
            <v>1574</v>
          </cell>
          <cell r="G63">
            <v>87</v>
          </cell>
          <cell r="H63">
            <v>43</v>
          </cell>
          <cell r="I63">
            <v>108</v>
          </cell>
          <cell r="J63">
            <v>773</v>
          </cell>
          <cell r="K63">
            <v>520</v>
          </cell>
          <cell r="L63">
            <v>386</v>
          </cell>
          <cell r="M63">
            <v>138</v>
          </cell>
          <cell r="N63">
            <v>290</v>
          </cell>
          <cell r="O63">
            <v>3</v>
          </cell>
          <cell r="P63">
            <v>29</v>
          </cell>
          <cell r="Q63">
            <v>37</v>
          </cell>
          <cell r="R63">
            <v>1338</v>
          </cell>
          <cell r="S63">
            <v>2492</v>
          </cell>
          <cell r="T63">
            <v>1238</v>
          </cell>
          <cell r="U63">
            <v>663</v>
          </cell>
          <cell r="V63">
            <v>1864</v>
          </cell>
          <cell r="W63">
            <v>90</v>
          </cell>
          <cell r="X63">
            <v>72</v>
          </cell>
          <cell r="Y63">
            <v>145</v>
          </cell>
        </row>
        <row r="64">
          <cell r="A64">
            <v>38687</v>
          </cell>
          <cell r="B64">
            <v>498</v>
          </cell>
          <cell r="C64">
            <v>1428</v>
          </cell>
          <cell r="D64">
            <v>734</v>
          </cell>
          <cell r="E64">
            <v>400</v>
          </cell>
          <cell r="F64">
            <v>1236</v>
          </cell>
          <cell r="G64">
            <v>69</v>
          </cell>
          <cell r="H64">
            <v>44</v>
          </cell>
          <cell r="I64">
            <v>118</v>
          </cell>
          <cell r="J64">
            <v>1171</v>
          </cell>
          <cell r="K64">
            <v>320</v>
          </cell>
          <cell r="L64">
            <v>514</v>
          </cell>
          <cell r="M64">
            <v>205</v>
          </cell>
          <cell r="N64">
            <v>441</v>
          </cell>
          <cell r="O64">
            <v>13</v>
          </cell>
          <cell r="P64">
            <v>48</v>
          </cell>
          <cell r="Q64">
            <v>129</v>
          </cell>
          <cell r="R64">
            <v>1669</v>
          </cell>
          <cell r="S64">
            <v>1748</v>
          </cell>
          <cell r="T64">
            <v>1248</v>
          </cell>
          <cell r="U64">
            <v>605</v>
          </cell>
          <cell r="V64">
            <v>1677</v>
          </cell>
          <cell r="W64">
            <v>82</v>
          </cell>
          <cell r="X64">
            <v>92</v>
          </cell>
          <cell r="Y64">
            <v>247</v>
          </cell>
        </row>
        <row r="65">
          <cell r="A65">
            <v>38718</v>
          </cell>
          <cell r="B65">
            <v>440</v>
          </cell>
          <cell r="C65">
            <v>1141</v>
          </cell>
          <cell r="D65">
            <v>616</v>
          </cell>
          <cell r="E65">
            <v>368</v>
          </cell>
          <cell r="F65">
            <v>1264</v>
          </cell>
          <cell r="G65">
            <v>67</v>
          </cell>
          <cell r="H65">
            <v>37</v>
          </cell>
          <cell r="I65">
            <v>41</v>
          </cell>
          <cell r="J65">
            <v>874</v>
          </cell>
          <cell r="K65">
            <v>401</v>
          </cell>
          <cell r="L65">
            <v>265</v>
          </cell>
          <cell r="M65">
            <v>138</v>
          </cell>
          <cell r="N65">
            <v>369</v>
          </cell>
          <cell r="O65">
            <v>12</v>
          </cell>
          <cell r="P65">
            <v>6</v>
          </cell>
          <cell r="Q65">
            <v>25</v>
          </cell>
          <cell r="R65">
            <v>1314</v>
          </cell>
          <cell r="S65">
            <v>1542</v>
          </cell>
          <cell r="T65">
            <v>881</v>
          </cell>
          <cell r="U65">
            <v>506</v>
          </cell>
          <cell r="V65">
            <v>1633</v>
          </cell>
          <cell r="W65">
            <v>79</v>
          </cell>
          <cell r="X65">
            <v>43</v>
          </cell>
          <cell r="Y65">
            <v>66</v>
          </cell>
        </row>
        <row r="66">
          <cell r="A66">
            <v>38749</v>
          </cell>
          <cell r="B66">
            <v>502</v>
          </cell>
          <cell r="C66">
            <v>1635</v>
          </cell>
          <cell r="D66">
            <v>823</v>
          </cell>
          <cell r="E66">
            <v>397</v>
          </cell>
          <cell r="F66">
            <v>1434</v>
          </cell>
          <cell r="G66">
            <v>69</v>
          </cell>
          <cell r="H66">
            <v>70</v>
          </cell>
          <cell r="I66">
            <v>94</v>
          </cell>
          <cell r="J66">
            <v>904</v>
          </cell>
          <cell r="K66">
            <v>446</v>
          </cell>
          <cell r="L66">
            <v>365</v>
          </cell>
          <cell r="M66">
            <v>218</v>
          </cell>
          <cell r="N66">
            <v>176</v>
          </cell>
          <cell r="O66">
            <v>4</v>
          </cell>
          <cell r="P66">
            <v>7</v>
          </cell>
          <cell r="Q66">
            <v>151</v>
          </cell>
          <cell r="R66">
            <v>1406</v>
          </cell>
          <cell r="S66">
            <v>2081</v>
          </cell>
          <cell r="T66">
            <v>1188</v>
          </cell>
          <cell r="U66">
            <v>615</v>
          </cell>
          <cell r="V66">
            <v>1610</v>
          </cell>
          <cell r="W66">
            <v>73</v>
          </cell>
          <cell r="X66">
            <v>77</v>
          </cell>
          <cell r="Y66">
            <v>245</v>
          </cell>
        </row>
        <row r="67">
          <cell r="A67">
            <v>38777</v>
          </cell>
          <cell r="B67">
            <v>558</v>
          </cell>
          <cell r="C67">
            <v>1880</v>
          </cell>
          <cell r="D67">
            <v>1021</v>
          </cell>
          <cell r="E67">
            <v>528</v>
          </cell>
          <cell r="F67">
            <v>1500</v>
          </cell>
          <cell r="G67">
            <v>98</v>
          </cell>
          <cell r="H67">
            <v>63</v>
          </cell>
          <cell r="I67">
            <v>96</v>
          </cell>
          <cell r="J67">
            <v>927</v>
          </cell>
          <cell r="K67">
            <v>828</v>
          </cell>
          <cell r="L67">
            <v>731</v>
          </cell>
          <cell r="M67">
            <v>282</v>
          </cell>
          <cell r="N67">
            <v>267</v>
          </cell>
          <cell r="O67">
            <v>0</v>
          </cell>
          <cell r="P67">
            <v>47</v>
          </cell>
          <cell r="Q67">
            <v>41</v>
          </cell>
          <cell r="R67">
            <v>1485</v>
          </cell>
          <cell r="S67">
            <v>2708</v>
          </cell>
          <cell r="T67">
            <v>1752</v>
          </cell>
          <cell r="U67">
            <v>810</v>
          </cell>
          <cell r="V67">
            <v>1767</v>
          </cell>
          <cell r="W67">
            <v>98</v>
          </cell>
          <cell r="X67">
            <v>110</v>
          </cell>
          <cell r="Y67">
            <v>137</v>
          </cell>
        </row>
        <row r="68">
          <cell r="A68">
            <v>38808</v>
          </cell>
          <cell r="B68">
            <v>449</v>
          </cell>
          <cell r="C68">
            <v>1390</v>
          </cell>
          <cell r="D68">
            <v>781</v>
          </cell>
          <cell r="E68">
            <v>387</v>
          </cell>
          <cell r="F68">
            <v>1400</v>
          </cell>
          <cell r="G68">
            <v>62</v>
          </cell>
          <cell r="H68">
            <v>27</v>
          </cell>
          <cell r="I68">
            <v>64</v>
          </cell>
          <cell r="J68">
            <v>685</v>
          </cell>
          <cell r="K68">
            <v>455</v>
          </cell>
          <cell r="L68">
            <v>193</v>
          </cell>
          <cell r="M68">
            <v>661</v>
          </cell>
          <cell r="N68">
            <v>300</v>
          </cell>
          <cell r="O68">
            <v>0</v>
          </cell>
          <cell r="P68">
            <v>85</v>
          </cell>
          <cell r="Q68">
            <v>58</v>
          </cell>
          <cell r="R68">
            <v>1134</v>
          </cell>
          <cell r="S68">
            <v>1845</v>
          </cell>
          <cell r="T68">
            <v>974</v>
          </cell>
          <cell r="U68">
            <v>1048</v>
          </cell>
          <cell r="V68">
            <v>1700</v>
          </cell>
          <cell r="W68">
            <v>62</v>
          </cell>
          <cell r="X68">
            <v>112</v>
          </cell>
          <cell r="Y68">
            <v>122</v>
          </cell>
        </row>
        <row r="69">
          <cell r="A69">
            <v>38838</v>
          </cell>
          <cell r="B69">
            <v>601</v>
          </cell>
          <cell r="C69">
            <v>1892</v>
          </cell>
          <cell r="D69">
            <v>960</v>
          </cell>
          <cell r="E69">
            <v>533</v>
          </cell>
          <cell r="F69">
            <v>1880</v>
          </cell>
          <cell r="G69">
            <v>101</v>
          </cell>
          <cell r="H69">
            <v>47</v>
          </cell>
          <cell r="I69">
            <v>109</v>
          </cell>
          <cell r="J69">
            <v>1109</v>
          </cell>
          <cell r="K69">
            <v>836</v>
          </cell>
          <cell r="L69">
            <v>464</v>
          </cell>
          <cell r="M69">
            <v>178</v>
          </cell>
          <cell r="N69">
            <v>361</v>
          </cell>
          <cell r="O69">
            <v>27</v>
          </cell>
          <cell r="P69">
            <v>15</v>
          </cell>
          <cell r="Q69">
            <v>136</v>
          </cell>
          <cell r="R69">
            <v>1710</v>
          </cell>
          <cell r="S69">
            <v>2728</v>
          </cell>
          <cell r="T69">
            <v>1424</v>
          </cell>
          <cell r="U69">
            <v>711</v>
          </cell>
          <cell r="V69">
            <v>2241</v>
          </cell>
          <cell r="W69">
            <v>128</v>
          </cell>
          <cell r="X69">
            <v>62</v>
          </cell>
          <cell r="Y69">
            <v>245</v>
          </cell>
        </row>
        <row r="70">
          <cell r="A70">
            <v>38869</v>
          </cell>
          <cell r="B70">
            <v>579</v>
          </cell>
          <cell r="C70">
            <v>1764</v>
          </cell>
          <cell r="D70">
            <v>974</v>
          </cell>
          <cell r="E70">
            <v>448</v>
          </cell>
          <cell r="F70">
            <v>1334</v>
          </cell>
          <cell r="G70">
            <v>96</v>
          </cell>
          <cell r="H70">
            <v>37</v>
          </cell>
          <cell r="I70">
            <v>109</v>
          </cell>
          <cell r="J70">
            <v>874</v>
          </cell>
          <cell r="K70">
            <v>680</v>
          </cell>
          <cell r="L70">
            <v>396</v>
          </cell>
          <cell r="M70">
            <v>209</v>
          </cell>
          <cell r="N70">
            <v>357</v>
          </cell>
          <cell r="O70">
            <v>23</v>
          </cell>
          <cell r="P70">
            <v>21</v>
          </cell>
          <cell r="Q70">
            <v>94</v>
          </cell>
          <cell r="R70">
            <v>1453</v>
          </cell>
          <cell r="S70">
            <v>2444</v>
          </cell>
          <cell r="T70">
            <v>1370</v>
          </cell>
          <cell r="U70">
            <v>657</v>
          </cell>
          <cell r="V70">
            <v>1691</v>
          </cell>
          <cell r="W70">
            <v>119</v>
          </cell>
          <cell r="X70">
            <v>58</v>
          </cell>
          <cell r="Y70">
            <v>203</v>
          </cell>
        </row>
        <row r="71">
          <cell r="A71">
            <v>38899</v>
          </cell>
          <cell r="B71">
            <v>612</v>
          </cell>
          <cell r="C71">
            <v>1630</v>
          </cell>
          <cell r="D71">
            <v>957</v>
          </cell>
          <cell r="E71">
            <v>518</v>
          </cell>
          <cell r="F71">
            <v>1388</v>
          </cell>
          <cell r="G71">
            <v>104</v>
          </cell>
          <cell r="H71">
            <v>58</v>
          </cell>
          <cell r="I71">
            <v>94</v>
          </cell>
          <cell r="J71">
            <v>922</v>
          </cell>
          <cell r="K71">
            <v>973</v>
          </cell>
          <cell r="L71">
            <v>490</v>
          </cell>
          <cell r="M71">
            <v>279</v>
          </cell>
          <cell r="N71">
            <v>791</v>
          </cell>
          <cell r="O71">
            <v>8</v>
          </cell>
          <cell r="P71">
            <v>106</v>
          </cell>
          <cell r="Q71">
            <v>130</v>
          </cell>
          <cell r="R71">
            <v>1534</v>
          </cell>
          <cell r="S71">
            <v>2603</v>
          </cell>
          <cell r="T71">
            <v>1447</v>
          </cell>
          <cell r="U71">
            <v>797</v>
          </cell>
          <cell r="V71">
            <v>2179</v>
          </cell>
          <cell r="W71">
            <v>112</v>
          </cell>
          <cell r="X71">
            <v>164</v>
          </cell>
          <cell r="Y71">
            <v>224</v>
          </cell>
        </row>
        <row r="72">
          <cell r="A72">
            <v>38930</v>
          </cell>
          <cell r="B72">
            <v>569</v>
          </cell>
          <cell r="C72">
            <v>2197</v>
          </cell>
          <cell r="D72">
            <v>984</v>
          </cell>
          <cell r="E72">
            <v>515</v>
          </cell>
          <cell r="F72">
            <v>1455</v>
          </cell>
          <cell r="G72">
            <v>88</v>
          </cell>
          <cell r="H72">
            <v>64</v>
          </cell>
          <cell r="I72">
            <v>148</v>
          </cell>
          <cell r="J72">
            <v>739</v>
          </cell>
          <cell r="K72">
            <v>489</v>
          </cell>
          <cell r="L72">
            <v>305</v>
          </cell>
          <cell r="M72">
            <v>178</v>
          </cell>
          <cell r="N72">
            <v>508</v>
          </cell>
          <cell r="O72">
            <v>13</v>
          </cell>
          <cell r="P72">
            <v>2</v>
          </cell>
          <cell r="Q72">
            <v>81</v>
          </cell>
          <cell r="R72">
            <v>1308</v>
          </cell>
          <cell r="S72">
            <v>2686</v>
          </cell>
          <cell r="T72">
            <v>1289</v>
          </cell>
          <cell r="U72">
            <v>693</v>
          </cell>
          <cell r="V72">
            <v>1963</v>
          </cell>
          <cell r="W72">
            <v>101</v>
          </cell>
          <cell r="X72">
            <v>66</v>
          </cell>
          <cell r="Y72">
            <v>229</v>
          </cell>
        </row>
        <row r="73">
          <cell r="A73">
            <v>38961</v>
          </cell>
          <cell r="B73">
            <v>683</v>
          </cell>
          <cell r="C73">
            <v>1744</v>
          </cell>
          <cell r="D73">
            <v>942</v>
          </cell>
          <cell r="E73">
            <v>518</v>
          </cell>
          <cell r="F73">
            <v>1363</v>
          </cell>
          <cell r="G73">
            <v>107</v>
          </cell>
          <cell r="H73">
            <v>35</v>
          </cell>
          <cell r="I73">
            <v>189</v>
          </cell>
          <cell r="J73">
            <v>1456</v>
          </cell>
          <cell r="K73">
            <v>411</v>
          </cell>
          <cell r="L73">
            <v>305</v>
          </cell>
          <cell r="M73">
            <v>74</v>
          </cell>
          <cell r="N73">
            <v>394</v>
          </cell>
          <cell r="O73">
            <v>12</v>
          </cell>
          <cell r="P73">
            <v>86</v>
          </cell>
          <cell r="Q73">
            <v>55</v>
          </cell>
          <cell r="R73">
            <v>2139</v>
          </cell>
          <cell r="S73">
            <v>2155</v>
          </cell>
          <cell r="T73">
            <v>1247</v>
          </cell>
          <cell r="U73">
            <v>592</v>
          </cell>
          <cell r="V73">
            <v>1757</v>
          </cell>
          <cell r="W73">
            <v>119</v>
          </cell>
          <cell r="X73">
            <v>121</v>
          </cell>
          <cell r="Y73">
            <v>244</v>
          </cell>
        </row>
        <row r="74">
          <cell r="A74">
            <v>38991</v>
          </cell>
          <cell r="B74">
            <v>568</v>
          </cell>
          <cell r="C74">
            <v>1653</v>
          </cell>
          <cell r="D74">
            <v>958</v>
          </cell>
          <cell r="E74">
            <v>457</v>
          </cell>
          <cell r="F74">
            <v>1286</v>
          </cell>
          <cell r="G74">
            <v>104</v>
          </cell>
          <cell r="H74">
            <v>39</v>
          </cell>
          <cell r="I74">
            <v>83</v>
          </cell>
          <cell r="J74">
            <v>1350</v>
          </cell>
          <cell r="K74">
            <v>729</v>
          </cell>
          <cell r="L74">
            <v>673</v>
          </cell>
          <cell r="M74">
            <v>160</v>
          </cell>
          <cell r="N74">
            <v>171</v>
          </cell>
          <cell r="O74">
            <v>0</v>
          </cell>
          <cell r="P74">
            <v>24</v>
          </cell>
          <cell r="Q74">
            <v>7</v>
          </cell>
          <cell r="R74">
            <v>1918</v>
          </cell>
          <cell r="S74">
            <v>2382</v>
          </cell>
          <cell r="T74">
            <v>1631</v>
          </cell>
          <cell r="U74">
            <v>617</v>
          </cell>
          <cell r="V74">
            <v>1457</v>
          </cell>
          <cell r="W74">
            <v>104</v>
          </cell>
          <cell r="X74">
            <v>63</v>
          </cell>
          <cell r="Y74">
            <v>90</v>
          </cell>
        </row>
        <row r="75">
          <cell r="A75">
            <v>39022</v>
          </cell>
          <cell r="B75">
            <v>566</v>
          </cell>
          <cell r="C75">
            <v>1780</v>
          </cell>
          <cell r="D75">
            <v>1082</v>
          </cell>
          <cell r="E75">
            <v>590</v>
          </cell>
          <cell r="F75">
            <v>1540</v>
          </cell>
          <cell r="G75">
            <v>135</v>
          </cell>
          <cell r="H75">
            <v>46</v>
          </cell>
          <cell r="I75">
            <v>156</v>
          </cell>
          <cell r="J75">
            <v>787</v>
          </cell>
          <cell r="K75">
            <v>671</v>
          </cell>
          <cell r="L75">
            <v>270</v>
          </cell>
          <cell r="M75">
            <v>157</v>
          </cell>
          <cell r="N75">
            <v>414</v>
          </cell>
          <cell r="O75">
            <v>10</v>
          </cell>
          <cell r="P75">
            <v>49</v>
          </cell>
          <cell r="Q75">
            <v>87</v>
          </cell>
          <cell r="R75">
            <v>1353</v>
          </cell>
          <cell r="S75">
            <v>2451</v>
          </cell>
          <cell r="T75">
            <v>1352</v>
          </cell>
          <cell r="U75">
            <v>747</v>
          </cell>
          <cell r="V75">
            <v>1954</v>
          </cell>
          <cell r="W75">
            <v>145</v>
          </cell>
          <cell r="X75">
            <v>95</v>
          </cell>
          <cell r="Y75">
            <v>243</v>
          </cell>
        </row>
        <row r="76">
          <cell r="A76">
            <v>39052</v>
          </cell>
          <cell r="B76">
            <v>448</v>
          </cell>
          <cell r="C76">
            <v>1112</v>
          </cell>
          <cell r="D76">
            <v>783</v>
          </cell>
          <cell r="E76">
            <v>470</v>
          </cell>
          <cell r="F76">
            <v>1153</v>
          </cell>
          <cell r="G76">
            <v>80</v>
          </cell>
          <cell r="H76">
            <v>43</v>
          </cell>
          <cell r="I76">
            <v>56</v>
          </cell>
          <cell r="J76">
            <v>852</v>
          </cell>
          <cell r="K76">
            <v>690</v>
          </cell>
          <cell r="L76">
            <v>349</v>
          </cell>
          <cell r="M76">
            <v>165</v>
          </cell>
          <cell r="N76">
            <v>452</v>
          </cell>
          <cell r="O76">
            <v>5</v>
          </cell>
          <cell r="P76">
            <v>48</v>
          </cell>
          <cell r="Q76">
            <v>28</v>
          </cell>
          <cell r="R76">
            <v>1300</v>
          </cell>
          <cell r="S76">
            <v>1802</v>
          </cell>
          <cell r="T76">
            <v>1132</v>
          </cell>
          <cell r="U76">
            <v>635</v>
          </cell>
          <cell r="V76">
            <v>1605</v>
          </cell>
          <cell r="W76">
            <v>85</v>
          </cell>
          <cell r="X76">
            <v>91</v>
          </cell>
          <cell r="Y76">
            <v>84</v>
          </cell>
        </row>
        <row r="77">
          <cell r="A77">
            <v>39083</v>
          </cell>
          <cell r="B77">
            <v>488</v>
          </cell>
          <cell r="C77">
            <v>1190</v>
          </cell>
          <cell r="D77">
            <v>816</v>
          </cell>
          <cell r="E77">
            <v>417</v>
          </cell>
          <cell r="F77">
            <v>929</v>
          </cell>
          <cell r="G77">
            <v>94</v>
          </cell>
          <cell r="H77">
            <v>36</v>
          </cell>
          <cell r="I77">
            <v>72</v>
          </cell>
          <cell r="J77">
            <v>631</v>
          </cell>
          <cell r="K77">
            <v>344</v>
          </cell>
          <cell r="L77">
            <v>284</v>
          </cell>
          <cell r="M77">
            <v>168</v>
          </cell>
          <cell r="N77">
            <v>302</v>
          </cell>
          <cell r="O77">
            <v>20</v>
          </cell>
          <cell r="P77">
            <v>41</v>
          </cell>
          <cell r="Q77">
            <v>5</v>
          </cell>
          <cell r="R77">
            <v>1119</v>
          </cell>
          <cell r="S77">
            <v>1534</v>
          </cell>
          <cell r="T77">
            <v>1100</v>
          </cell>
          <cell r="U77">
            <v>585</v>
          </cell>
          <cell r="V77">
            <v>1231</v>
          </cell>
          <cell r="W77">
            <v>114</v>
          </cell>
          <cell r="X77">
            <v>77</v>
          </cell>
          <cell r="Y77">
            <v>77</v>
          </cell>
        </row>
        <row r="78">
          <cell r="A78">
            <v>39114</v>
          </cell>
          <cell r="B78">
            <v>515</v>
          </cell>
          <cell r="C78">
            <v>1538</v>
          </cell>
          <cell r="D78">
            <v>996</v>
          </cell>
          <cell r="E78">
            <v>461</v>
          </cell>
          <cell r="F78">
            <v>1049</v>
          </cell>
          <cell r="G78">
            <v>78</v>
          </cell>
          <cell r="H78">
            <v>51</v>
          </cell>
          <cell r="I78">
            <v>75</v>
          </cell>
          <cell r="J78">
            <v>1097</v>
          </cell>
          <cell r="K78">
            <v>974</v>
          </cell>
          <cell r="L78">
            <v>565</v>
          </cell>
          <cell r="M78">
            <v>92</v>
          </cell>
          <cell r="N78">
            <v>184</v>
          </cell>
          <cell r="O78">
            <v>2</v>
          </cell>
          <cell r="P78">
            <v>128</v>
          </cell>
          <cell r="Q78">
            <v>89</v>
          </cell>
          <cell r="R78">
            <v>1612</v>
          </cell>
          <cell r="S78">
            <v>2512</v>
          </cell>
          <cell r="T78">
            <v>1561</v>
          </cell>
          <cell r="U78">
            <v>553</v>
          </cell>
          <cell r="V78">
            <v>1233</v>
          </cell>
          <cell r="W78">
            <v>80</v>
          </cell>
          <cell r="X78">
            <v>179</v>
          </cell>
          <cell r="Y78">
            <v>164</v>
          </cell>
        </row>
        <row r="79">
          <cell r="A79">
            <v>39142</v>
          </cell>
          <cell r="B79">
            <v>546</v>
          </cell>
          <cell r="C79">
            <v>1696</v>
          </cell>
          <cell r="D79">
            <v>1024</v>
          </cell>
          <cell r="E79">
            <v>486</v>
          </cell>
          <cell r="F79">
            <v>1222</v>
          </cell>
          <cell r="G79">
            <v>101</v>
          </cell>
          <cell r="H79">
            <v>51</v>
          </cell>
          <cell r="I79">
            <v>88</v>
          </cell>
          <cell r="J79">
            <v>860</v>
          </cell>
          <cell r="K79">
            <v>623</v>
          </cell>
          <cell r="L79">
            <v>578</v>
          </cell>
          <cell r="M79">
            <v>111</v>
          </cell>
          <cell r="N79">
            <v>211</v>
          </cell>
          <cell r="O79">
            <v>12</v>
          </cell>
          <cell r="P79">
            <v>33</v>
          </cell>
          <cell r="Q79">
            <v>148</v>
          </cell>
          <cell r="R79">
            <v>1406</v>
          </cell>
          <cell r="S79">
            <v>2319</v>
          </cell>
          <cell r="T79">
            <v>1602</v>
          </cell>
          <cell r="U79">
            <v>597</v>
          </cell>
          <cell r="V79">
            <v>1433</v>
          </cell>
          <cell r="W79">
            <v>113</v>
          </cell>
          <cell r="X79">
            <v>84</v>
          </cell>
          <cell r="Y79">
            <v>236</v>
          </cell>
        </row>
        <row r="80">
          <cell r="A80">
            <v>39173</v>
          </cell>
          <cell r="B80">
            <v>482</v>
          </cell>
          <cell r="C80">
            <v>1425</v>
          </cell>
          <cell r="D80">
            <v>960</v>
          </cell>
          <cell r="E80">
            <v>463</v>
          </cell>
          <cell r="F80">
            <v>1143</v>
          </cell>
          <cell r="G80">
            <v>114</v>
          </cell>
          <cell r="H80">
            <v>36</v>
          </cell>
          <cell r="I80">
            <v>83</v>
          </cell>
          <cell r="J80">
            <v>827</v>
          </cell>
          <cell r="K80">
            <v>664</v>
          </cell>
          <cell r="L80">
            <v>438</v>
          </cell>
          <cell r="M80">
            <v>126</v>
          </cell>
          <cell r="N80">
            <v>274</v>
          </cell>
          <cell r="O80">
            <v>5</v>
          </cell>
          <cell r="P80">
            <v>64</v>
          </cell>
          <cell r="Q80">
            <v>33</v>
          </cell>
          <cell r="R80">
            <v>1309</v>
          </cell>
          <cell r="S80">
            <v>2089</v>
          </cell>
          <cell r="T80">
            <v>1398</v>
          </cell>
          <cell r="U80">
            <v>589</v>
          </cell>
          <cell r="V80">
            <v>1417</v>
          </cell>
          <cell r="W80">
            <v>119</v>
          </cell>
          <cell r="X80">
            <v>100</v>
          </cell>
          <cell r="Y80">
            <v>116</v>
          </cell>
        </row>
        <row r="81">
          <cell r="A81">
            <v>39203</v>
          </cell>
          <cell r="B81">
            <v>641</v>
          </cell>
          <cell r="C81">
            <v>1853</v>
          </cell>
          <cell r="D81">
            <v>1085</v>
          </cell>
          <cell r="E81">
            <v>587</v>
          </cell>
          <cell r="F81">
            <v>1270</v>
          </cell>
          <cell r="G81">
            <v>93</v>
          </cell>
          <cell r="H81">
            <v>60</v>
          </cell>
          <cell r="I81">
            <v>95</v>
          </cell>
          <cell r="J81">
            <v>935</v>
          </cell>
          <cell r="K81">
            <v>926</v>
          </cell>
          <cell r="L81">
            <v>269</v>
          </cell>
          <cell r="M81">
            <v>124</v>
          </cell>
          <cell r="N81">
            <v>407</v>
          </cell>
          <cell r="O81">
            <v>74</v>
          </cell>
          <cell r="P81">
            <v>49</v>
          </cell>
          <cell r="Q81">
            <v>127</v>
          </cell>
          <cell r="R81">
            <v>1576</v>
          </cell>
          <cell r="S81">
            <v>2779</v>
          </cell>
          <cell r="T81">
            <v>1354</v>
          </cell>
          <cell r="U81">
            <v>711</v>
          </cell>
          <cell r="V81">
            <v>1677</v>
          </cell>
          <cell r="W81">
            <v>167</v>
          </cell>
          <cell r="X81">
            <v>109</v>
          </cell>
          <cell r="Y81">
            <v>222</v>
          </cell>
        </row>
        <row r="82">
          <cell r="A82">
            <v>39234</v>
          </cell>
          <cell r="B82">
            <v>591</v>
          </cell>
          <cell r="C82">
            <v>1734</v>
          </cell>
          <cell r="D82">
            <v>1085</v>
          </cell>
          <cell r="E82">
            <v>494</v>
          </cell>
          <cell r="F82">
            <v>1120</v>
          </cell>
          <cell r="G82">
            <v>84</v>
          </cell>
          <cell r="H82">
            <v>47</v>
          </cell>
          <cell r="I82">
            <v>121</v>
          </cell>
          <cell r="J82">
            <v>880</v>
          </cell>
          <cell r="K82">
            <v>663</v>
          </cell>
          <cell r="L82">
            <v>578</v>
          </cell>
          <cell r="M82">
            <v>110</v>
          </cell>
          <cell r="N82">
            <v>639</v>
          </cell>
          <cell r="O82">
            <v>17</v>
          </cell>
          <cell r="P82">
            <v>30</v>
          </cell>
          <cell r="Q82">
            <v>192</v>
          </cell>
          <cell r="R82">
            <v>1471</v>
          </cell>
          <cell r="S82">
            <v>2397</v>
          </cell>
          <cell r="T82">
            <v>1663</v>
          </cell>
          <cell r="U82">
            <v>604</v>
          </cell>
          <cell r="V82">
            <v>1759</v>
          </cell>
          <cell r="W82">
            <v>101</v>
          </cell>
          <cell r="X82">
            <v>77</v>
          </cell>
          <cell r="Y82">
            <v>313</v>
          </cell>
        </row>
        <row r="83">
          <cell r="A83">
            <v>39264</v>
          </cell>
          <cell r="B83">
            <v>622</v>
          </cell>
          <cell r="C83">
            <v>1987</v>
          </cell>
          <cell r="D83">
            <v>958</v>
          </cell>
          <cell r="E83">
            <v>579</v>
          </cell>
          <cell r="F83">
            <v>1129</v>
          </cell>
          <cell r="G83">
            <v>71</v>
          </cell>
          <cell r="H83">
            <v>61</v>
          </cell>
          <cell r="I83">
            <v>137</v>
          </cell>
          <cell r="J83">
            <v>991</v>
          </cell>
          <cell r="K83">
            <v>745</v>
          </cell>
          <cell r="L83">
            <v>781</v>
          </cell>
          <cell r="M83">
            <v>144</v>
          </cell>
          <cell r="N83">
            <v>242</v>
          </cell>
          <cell r="O83">
            <v>18</v>
          </cell>
          <cell r="P83">
            <v>4</v>
          </cell>
          <cell r="Q83">
            <v>200</v>
          </cell>
          <cell r="R83">
            <v>1613</v>
          </cell>
          <cell r="S83">
            <v>2732</v>
          </cell>
          <cell r="T83">
            <v>1739</v>
          </cell>
          <cell r="U83">
            <v>723</v>
          </cell>
          <cell r="V83">
            <v>1371</v>
          </cell>
          <cell r="W83">
            <v>89</v>
          </cell>
          <cell r="X83">
            <v>65</v>
          </cell>
          <cell r="Y83">
            <v>337</v>
          </cell>
        </row>
        <row r="84">
          <cell r="A84">
            <v>39295</v>
          </cell>
          <cell r="B84">
            <v>601</v>
          </cell>
          <cell r="C84">
            <v>2011</v>
          </cell>
          <cell r="D84">
            <v>1478</v>
          </cell>
          <cell r="E84">
            <v>573</v>
          </cell>
          <cell r="F84">
            <v>1084</v>
          </cell>
          <cell r="G84">
            <v>79</v>
          </cell>
          <cell r="H84">
            <v>48</v>
          </cell>
          <cell r="I84">
            <v>79</v>
          </cell>
          <cell r="J84">
            <v>832</v>
          </cell>
          <cell r="K84">
            <v>925</v>
          </cell>
          <cell r="L84">
            <v>550</v>
          </cell>
          <cell r="M84">
            <v>130</v>
          </cell>
          <cell r="N84">
            <v>522</v>
          </cell>
          <cell r="O84">
            <v>14</v>
          </cell>
          <cell r="P84">
            <v>57</v>
          </cell>
          <cell r="Q84">
            <v>44</v>
          </cell>
          <cell r="R84">
            <v>1433</v>
          </cell>
          <cell r="S84">
            <v>2936</v>
          </cell>
          <cell r="T84">
            <v>2028</v>
          </cell>
          <cell r="U84">
            <v>703</v>
          </cell>
          <cell r="V84">
            <v>1606</v>
          </cell>
          <cell r="W84">
            <v>93</v>
          </cell>
          <cell r="X84">
            <v>105</v>
          </cell>
          <cell r="Y84">
            <v>123</v>
          </cell>
        </row>
        <row r="85">
          <cell r="A85">
            <v>39326</v>
          </cell>
          <cell r="B85">
            <v>481</v>
          </cell>
          <cell r="C85">
            <v>1722</v>
          </cell>
          <cell r="D85">
            <v>1165</v>
          </cell>
          <cell r="E85">
            <v>552</v>
          </cell>
          <cell r="F85">
            <v>1211</v>
          </cell>
          <cell r="G85">
            <v>105</v>
          </cell>
          <cell r="H85">
            <v>32</v>
          </cell>
          <cell r="I85">
            <v>79</v>
          </cell>
          <cell r="J85">
            <v>1117</v>
          </cell>
          <cell r="K85">
            <v>1215</v>
          </cell>
          <cell r="L85">
            <v>503</v>
          </cell>
          <cell r="M85">
            <v>404</v>
          </cell>
          <cell r="N85">
            <v>400</v>
          </cell>
          <cell r="O85">
            <v>8</v>
          </cell>
          <cell r="P85">
            <v>55</v>
          </cell>
          <cell r="Q85">
            <v>20</v>
          </cell>
          <cell r="R85">
            <v>1598</v>
          </cell>
          <cell r="S85">
            <v>2937</v>
          </cell>
          <cell r="T85">
            <v>1668</v>
          </cell>
          <cell r="U85">
            <v>956</v>
          </cell>
          <cell r="V85">
            <v>1611</v>
          </cell>
          <cell r="W85">
            <v>113</v>
          </cell>
          <cell r="X85">
            <v>87</v>
          </cell>
          <cell r="Y85">
            <v>99</v>
          </cell>
        </row>
        <row r="86">
          <cell r="A86">
            <v>39356</v>
          </cell>
          <cell r="B86">
            <v>629</v>
          </cell>
          <cell r="C86">
            <v>2140</v>
          </cell>
          <cell r="D86">
            <v>1365</v>
          </cell>
          <cell r="E86">
            <v>638</v>
          </cell>
          <cell r="F86">
            <v>1131</v>
          </cell>
          <cell r="G86">
            <v>77</v>
          </cell>
          <cell r="H86">
            <v>62</v>
          </cell>
          <cell r="I86">
            <v>125</v>
          </cell>
          <cell r="J86">
            <v>573</v>
          </cell>
          <cell r="K86">
            <v>1440</v>
          </cell>
          <cell r="L86">
            <v>954</v>
          </cell>
          <cell r="M86">
            <v>189</v>
          </cell>
          <cell r="N86">
            <v>300</v>
          </cell>
          <cell r="O86">
            <v>23</v>
          </cell>
          <cell r="P86">
            <v>151</v>
          </cell>
          <cell r="Q86">
            <v>55</v>
          </cell>
          <cell r="R86">
            <v>1202</v>
          </cell>
          <cell r="S86">
            <v>3580</v>
          </cell>
          <cell r="T86">
            <v>2319</v>
          </cell>
          <cell r="U86">
            <v>827</v>
          </cell>
          <cell r="V86">
            <v>1431</v>
          </cell>
          <cell r="W86">
            <v>100</v>
          </cell>
          <cell r="X86">
            <v>213</v>
          </cell>
          <cell r="Y86">
            <v>180</v>
          </cell>
        </row>
        <row r="87">
          <cell r="A87">
            <v>39387</v>
          </cell>
          <cell r="B87">
            <v>742</v>
          </cell>
          <cell r="C87">
            <v>2005</v>
          </cell>
          <cell r="D87">
            <v>1255</v>
          </cell>
          <cell r="E87">
            <v>655</v>
          </cell>
          <cell r="F87">
            <v>1321</v>
          </cell>
          <cell r="G87">
            <v>99</v>
          </cell>
          <cell r="H87">
            <v>21</v>
          </cell>
          <cell r="I87">
            <v>122</v>
          </cell>
          <cell r="J87">
            <v>1861</v>
          </cell>
          <cell r="K87">
            <v>667</v>
          </cell>
          <cell r="L87">
            <v>432</v>
          </cell>
          <cell r="M87">
            <v>361</v>
          </cell>
          <cell r="N87">
            <v>398</v>
          </cell>
          <cell r="O87">
            <v>16</v>
          </cell>
          <cell r="P87">
            <v>4</v>
          </cell>
          <cell r="Q87">
            <v>178</v>
          </cell>
          <cell r="R87">
            <v>2603</v>
          </cell>
          <cell r="S87">
            <v>2672</v>
          </cell>
          <cell r="T87">
            <v>1687</v>
          </cell>
          <cell r="U87">
            <v>1016</v>
          </cell>
          <cell r="V87">
            <v>1719</v>
          </cell>
          <cell r="W87">
            <v>115</v>
          </cell>
          <cell r="X87">
            <v>25</v>
          </cell>
          <cell r="Y87">
            <v>300</v>
          </cell>
        </row>
        <row r="88">
          <cell r="A88">
            <v>39417</v>
          </cell>
          <cell r="B88">
            <v>515</v>
          </cell>
          <cell r="C88">
            <v>1632</v>
          </cell>
          <cell r="D88">
            <v>867</v>
          </cell>
          <cell r="E88">
            <v>591</v>
          </cell>
          <cell r="F88">
            <v>912</v>
          </cell>
          <cell r="G88">
            <v>75</v>
          </cell>
          <cell r="H88">
            <v>39</v>
          </cell>
          <cell r="I88">
            <v>73</v>
          </cell>
          <cell r="J88">
            <v>1006</v>
          </cell>
          <cell r="K88">
            <v>612</v>
          </cell>
          <cell r="L88">
            <v>459</v>
          </cell>
          <cell r="M88">
            <v>133</v>
          </cell>
          <cell r="N88">
            <v>560</v>
          </cell>
          <cell r="O88">
            <v>17</v>
          </cell>
          <cell r="P88">
            <v>17</v>
          </cell>
          <cell r="Q88">
            <v>37</v>
          </cell>
          <cell r="R88">
            <v>1521</v>
          </cell>
          <cell r="S88">
            <v>2244</v>
          </cell>
          <cell r="T88">
            <v>1326</v>
          </cell>
          <cell r="U88">
            <v>724</v>
          </cell>
          <cell r="V88">
            <v>1472</v>
          </cell>
          <cell r="W88">
            <v>92</v>
          </cell>
          <cell r="X88">
            <v>56</v>
          </cell>
          <cell r="Y88">
            <v>110</v>
          </cell>
        </row>
        <row r="89">
          <cell r="A89">
            <v>39448</v>
          </cell>
          <cell r="B89">
            <v>420</v>
          </cell>
          <cell r="C89">
            <v>1305</v>
          </cell>
          <cell r="D89">
            <v>876</v>
          </cell>
          <cell r="E89">
            <v>496</v>
          </cell>
          <cell r="F89">
            <v>929</v>
          </cell>
          <cell r="G89">
            <v>82</v>
          </cell>
          <cell r="H89">
            <v>22</v>
          </cell>
          <cell r="I89">
            <v>68</v>
          </cell>
          <cell r="J89">
            <v>745</v>
          </cell>
          <cell r="K89">
            <v>871</v>
          </cell>
          <cell r="L89">
            <v>341</v>
          </cell>
          <cell r="M89">
            <v>122</v>
          </cell>
          <cell r="N89">
            <v>1004</v>
          </cell>
          <cell r="O89">
            <v>9</v>
          </cell>
          <cell r="P89">
            <v>8</v>
          </cell>
          <cell r="Q89">
            <v>49</v>
          </cell>
          <cell r="R89">
            <v>1165</v>
          </cell>
          <cell r="S89">
            <v>2176</v>
          </cell>
          <cell r="T89">
            <v>1217</v>
          </cell>
          <cell r="U89">
            <v>618</v>
          </cell>
          <cell r="V89">
            <v>1933</v>
          </cell>
          <cell r="W89">
            <v>91</v>
          </cell>
          <cell r="X89">
            <v>30</v>
          </cell>
          <cell r="Y89">
            <v>117</v>
          </cell>
        </row>
        <row r="90">
          <cell r="A90">
            <v>39479</v>
          </cell>
          <cell r="B90">
            <v>694</v>
          </cell>
          <cell r="C90">
            <v>1917</v>
          </cell>
          <cell r="D90">
            <v>1091</v>
          </cell>
          <cell r="E90">
            <v>698</v>
          </cell>
          <cell r="F90">
            <v>998</v>
          </cell>
          <cell r="G90">
            <v>94</v>
          </cell>
          <cell r="H90">
            <v>50</v>
          </cell>
          <cell r="I90">
            <v>90</v>
          </cell>
          <cell r="J90">
            <v>821</v>
          </cell>
          <cell r="K90">
            <v>1010</v>
          </cell>
          <cell r="L90">
            <v>361</v>
          </cell>
          <cell r="M90">
            <v>128</v>
          </cell>
          <cell r="N90">
            <v>475</v>
          </cell>
          <cell r="O90">
            <v>2</v>
          </cell>
          <cell r="P90">
            <v>86</v>
          </cell>
          <cell r="Q90">
            <v>122</v>
          </cell>
          <cell r="R90">
            <v>1515</v>
          </cell>
          <cell r="S90">
            <v>2927</v>
          </cell>
          <cell r="T90">
            <v>1452</v>
          </cell>
          <cell r="U90">
            <v>826</v>
          </cell>
          <cell r="V90">
            <v>1473</v>
          </cell>
          <cell r="W90">
            <v>96</v>
          </cell>
          <cell r="X90">
            <v>136</v>
          </cell>
          <cell r="Y90">
            <v>212</v>
          </cell>
        </row>
        <row r="91">
          <cell r="A91">
            <v>39508</v>
          </cell>
          <cell r="B91">
            <v>480</v>
          </cell>
          <cell r="C91">
            <v>1893</v>
          </cell>
          <cell r="D91">
            <v>820</v>
          </cell>
          <cell r="E91">
            <v>482</v>
          </cell>
          <cell r="F91">
            <v>882</v>
          </cell>
          <cell r="G91">
            <v>71</v>
          </cell>
          <cell r="H91">
            <v>30</v>
          </cell>
          <cell r="I91">
            <v>64</v>
          </cell>
          <cell r="J91">
            <v>931</v>
          </cell>
          <cell r="K91">
            <v>549</v>
          </cell>
          <cell r="L91">
            <v>230</v>
          </cell>
          <cell r="M91">
            <v>160</v>
          </cell>
          <cell r="N91">
            <v>582</v>
          </cell>
          <cell r="O91">
            <v>6</v>
          </cell>
          <cell r="P91">
            <v>43</v>
          </cell>
          <cell r="Q91">
            <v>38</v>
          </cell>
          <cell r="R91">
            <v>1411</v>
          </cell>
          <cell r="S91">
            <v>2442</v>
          </cell>
          <cell r="T91">
            <v>1050</v>
          </cell>
          <cell r="U91">
            <v>642</v>
          </cell>
          <cell r="V91">
            <v>1464</v>
          </cell>
          <cell r="W91">
            <v>77</v>
          </cell>
          <cell r="X91">
            <v>73</v>
          </cell>
          <cell r="Y91">
            <v>102</v>
          </cell>
        </row>
        <row r="92">
          <cell r="A92">
            <v>39539</v>
          </cell>
          <cell r="B92">
            <v>572</v>
          </cell>
          <cell r="C92">
            <v>2039</v>
          </cell>
          <cell r="D92">
            <v>1053</v>
          </cell>
          <cell r="E92">
            <v>582</v>
          </cell>
          <cell r="F92">
            <v>995</v>
          </cell>
          <cell r="G92">
            <v>102</v>
          </cell>
          <cell r="H92">
            <v>39</v>
          </cell>
          <cell r="I92">
            <v>158</v>
          </cell>
          <cell r="J92">
            <v>968</v>
          </cell>
          <cell r="K92">
            <v>513</v>
          </cell>
          <cell r="L92">
            <v>991</v>
          </cell>
          <cell r="M92">
            <v>218</v>
          </cell>
          <cell r="N92">
            <v>518</v>
          </cell>
          <cell r="O92">
            <v>4</v>
          </cell>
          <cell r="P92">
            <v>41</v>
          </cell>
          <cell r="Q92">
            <v>45</v>
          </cell>
          <cell r="R92">
            <v>1540</v>
          </cell>
          <cell r="S92">
            <v>2552</v>
          </cell>
          <cell r="T92">
            <v>2044</v>
          </cell>
          <cell r="U92">
            <v>800</v>
          </cell>
          <cell r="V92">
            <v>1513</v>
          </cell>
          <cell r="W92">
            <v>106</v>
          </cell>
          <cell r="X92">
            <v>80</v>
          </cell>
          <cell r="Y92">
            <v>203</v>
          </cell>
        </row>
        <row r="93">
          <cell r="A93">
            <v>39569</v>
          </cell>
          <cell r="B93">
            <v>632</v>
          </cell>
          <cell r="C93">
            <v>1863</v>
          </cell>
          <cell r="D93">
            <v>999</v>
          </cell>
          <cell r="E93">
            <v>709</v>
          </cell>
          <cell r="F93">
            <v>1231</v>
          </cell>
          <cell r="G93">
            <v>134</v>
          </cell>
          <cell r="H93">
            <v>26</v>
          </cell>
          <cell r="I93">
            <v>90</v>
          </cell>
          <cell r="J93">
            <v>1047</v>
          </cell>
          <cell r="K93">
            <v>971</v>
          </cell>
          <cell r="L93">
            <v>313</v>
          </cell>
          <cell r="M93">
            <v>260</v>
          </cell>
          <cell r="N93">
            <v>559</v>
          </cell>
          <cell r="O93">
            <v>19</v>
          </cell>
          <cell r="P93">
            <v>10</v>
          </cell>
          <cell r="Q93">
            <v>18</v>
          </cell>
          <cell r="R93">
            <v>1679</v>
          </cell>
          <cell r="S93">
            <v>2834</v>
          </cell>
          <cell r="T93">
            <v>1312</v>
          </cell>
          <cell r="U93">
            <v>969</v>
          </cell>
          <cell r="V93">
            <v>1790</v>
          </cell>
          <cell r="W93">
            <v>153</v>
          </cell>
          <cell r="X93">
            <v>36</v>
          </cell>
          <cell r="Y93">
            <v>108</v>
          </cell>
        </row>
        <row r="94">
          <cell r="A94">
            <v>39600</v>
          </cell>
          <cell r="B94">
            <v>567</v>
          </cell>
          <cell r="C94">
            <v>2055</v>
          </cell>
          <cell r="D94">
            <v>1186</v>
          </cell>
          <cell r="E94">
            <v>586</v>
          </cell>
          <cell r="F94">
            <v>1006</v>
          </cell>
          <cell r="G94">
            <v>66</v>
          </cell>
          <cell r="H94">
            <v>40</v>
          </cell>
          <cell r="I94">
            <v>199</v>
          </cell>
          <cell r="J94">
            <v>949</v>
          </cell>
          <cell r="K94">
            <v>815</v>
          </cell>
          <cell r="L94">
            <v>493</v>
          </cell>
          <cell r="M94">
            <v>525</v>
          </cell>
          <cell r="N94">
            <v>360</v>
          </cell>
          <cell r="O94">
            <v>6</v>
          </cell>
          <cell r="P94">
            <v>48</v>
          </cell>
          <cell r="Q94">
            <v>249</v>
          </cell>
          <cell r="R94">
            <v>1516</v>
          </cell>
          <cell r="S94">
            <v>2870</v>
          </cell>
          <cell r="T94">
            <v>1679</v>
          </cell>
          <cell r="U94">
            <v>1111</v>
          </cell>
          <cell r="V94">
            <v>1366</v>
          </cell>
          <cell r="W94">
            <v>72</v>
          </cell>
          <cell r="X94">
            <v>88</v>
          </cell>
          <cell r="Y94">
            <v>448</v>
          </cell>
        </row>
        <row r="95">
          <cell r="A95">
            <v>39630</v>
          </cell>
          <cell r="B95">
            <v>545</v>
          </cell>
          <cell r="C95">
            <v>1896</v>
          </cell>
          <cell r="D95">
            <v>1062</v>
          </cell>
          <cell r="E95">
            <v>671</v>
          </cell>
          <cell r="F95">
            <v>1125</v>
          </cell>
          <cell r="G95">
            <v>141</v>
          </cell>
          <cell r="H95">
            <v>23</v>
          </cell>
          <cell r="I95">
            <v>74</v>
          </cell>
          <cell r="J95">
            <v>858</v>
          </cell>
          <cell r="K95">
            <v>1322</v>
          </cell>
          <cell r="L95">
            <v>690</v>
          </cell>
          <cell r="M95">
            <v>336</v>
          </cell>
          <cell r="N95">
            <v>371</v>
          </cell>
          <cell r="O95">
            <v>26</v>
          </cell>
          <cell r="P95">
            <v>2</v>
          </cell>
          <cell r="Q95">
            <v>236</v>
          </cell>
          <cell r="R95">
            <v>1403</v>
          </cell>
          <cell r="S95">
            <v>3218</v>
          </cell>
          <cell r="T95">
            <v>1752</v>
          </cell>
          <cell r="U95">
            <v>1007</v>
          </cell>
          <cell r="V95">
            <v>1496</v>
          </cell>
          <cell r="W95">
            <v>167</v>
          </cell>
          <cell r="X95">
            <v>25</v>
          </cell>
          <cell r="Y95">
            <v>310</v>
          </cell>
        </row>
        <row r="96">
          <cell r="A96">
            <v>39661</v>
          </cell>
          <cell r="B96">
            <v>652</v>
          </cell>
          <cell r="C96">
            <v>2072</v>
          </cell>
          <cell r="D96">
            <v>814</v>
          </cell>
          <cell r="E96">
            <v>506</v>
          </cell>
          <cell r="F96">
            <v>1071</v>
          </cell>
          <cell r="G96">
            <v>92</v>
          </cell>
          <cell r="H96">
            <v>61</v>
          </cell>
          <cell r="I96">
            <v>91</v>
          </cell>
          <cell r="J96">
            <v>742</v>
          </cell>
          <cell r="K96">
            <v>704</v>
          </cell>
          <cell r="L96">
            <v>444</v>
          </cell>
          <cell r="M96">
            <v>188</v>
          </cell>
          <cell r="N96">
            <v>583</v>
          </cell>
          <cell r="O96">
            <v>0</v>
          </cell>
          <cell r="P96">
            <v>3</v>
          </cell>
          <cell r="Q96">
            <v>73</v>
          </cell>
          <cell r="R96">
            <v>1394</v>
          </cell>
          <cell r="S96">
            <v>2776</v>
          </cell>
          <cell r="T96">
            <v>1258</v>
          </cell>
          <cell r="U96">
            <v>694</v>
          </cell>
          <cell r="V96">
            <v>1654</v>
          </cell>
          <cell r="W96">
            <v>92</v>
          </cell>
          <cell r="X96">
            <v>64</v>
          </cell>
          <cell r="Y96">
            <v>164</v>
          </cell>
        </row>
        <row r="97">
          <cell r="A97">
            <v>39692</v>
          </cell>
          <cell r="B97">
            <v>541</v>
          </cell>
          <cell r="C97">
            <v>1902</v>
          </cell>
          <cell r="D97">
            <v>906</v>
          </cell>
          <cell r="E97">
            <v>489</v>
          </cell>
          <cell r="F97">
            <v>986</v>
          </cell>
          <cell r="G97">
            <v>122</v>
          </cell>
          <cell r="H97">
            <v>44</v>
          </cell>
          <cell r="I97">
            <v>114</v>
          </cell>
          <cell r="J97">
            <v>733</v>
          </cell>
          <cell r="K97">
            <v>883</v>
          </cell>
          <cell r="L97">
            <v>663</v>
          </cell>
          <cell r="M97">
            <v>324</v>
          </cell>
          <cell r="N97">
            <v>171</v>
          </cell>
          <cell r="O97">
            <v>24</v>
          </cell>
          <cell r="P97">
            <v>12</v>
          </cell>
          <cell r="Q97">
            <v>44</v>
          </cell>
          <cell r="R97">
            <v>1274</v>
          </cell>
          <cell r="S97">
            <v>2785</v>
          </cell>
          <cell r="T97">
            <v>1569</v>
          </cell>
          <cell r="U97">
            <v>813</v>
          </cell>
          <cell r="V97">
            <v>1157</v>
          </cell>
          <cell r="W97">
            <v>146</v>
          </cell>
          <cell r="X97">
            <v>56</v>
          </cell>
          <cell r="Y97">
            <v>158</v>
          </cell>
        </row>
        <row r="98">
          <cell r="A98">
            <v>39722</v>
          </cell>
          <cell r="B98">
            <v>590</v>
          </cell>
          <cell r="C98">
            <v>2007</v>
          </cell>
          <cell r="D98">
            <v>896</v>
          </cell>
          <cell r="E98">
            <v>553</v>
          </cell>
          <cell r="F98">
            <v>1182</v>
          </cell>
          <cell r="G98">
            <v>88</v>
          </cell>
          <cell r="H98">
            <v>52</v>
          </cell>
          <cell r="I98">
            <v>106</v>
          </cell>
          <cell r="J98">
            <v>810</v>
          </cell>
          <cell r="K98">
            <v>1091</v>
          </cell>
          <cell r="L98">
            <v>370</v>
          </cell>
          <cell r="M98">
            <v>130</v>
          </cell>
          <cell r="N98">
            <v>97</v>
          </cell>
          <cell r="O98">
            <v>44</v>
          </cell>
          <cell r="P98">
            <v>13</v>
          </cell>
          <cell r="Q98">
            <v>346</v>
          </cell>
          <cell r="R98">
            <v>1400</v>
          </cell>
          <cell r="S98">
            <v>3098</v>
          </cell>
          <cell r="T98">
            <v>1266</v>
          </cell>
          <cell r="U98">
            <v>683</v>
          </cell>
          <cell r="V98">
            <v>1279</v>
          </cell>
          <cell r="W98">
            <v>132</v>
          </cell>
          <cell r="X98">
            <v>65</v>
          </cell>
          <cell r="Y98">
            <v>452</v>
          </cell>
        </row>
        <row r="99">
          <cell r="A99">
            <v>39753</v>
          </cell>
          <cell r="B99">
            <v>464</v>
          </cell>
          <cell r="C99">
            <v>1678</v>
          </cell>
          <cell r="D99">
            <v>733</v>
          </cell>
          <cell r="E99">
            <v>509</v>
          </cell>
          <cell r="F99">
            <v>884</v>
          </cell>
          <cell r="G99">
            <v>84</v>
          </cell>
          <cell r="H99">
            <v>57</v>
          </cell>
          <cell r="I99">
            <v>110</v>
          </cell>
          <cell r="J99">
            <v>753</v>
          </cell>
          <cell r="K99">
            <v>527</v>
          </cell>
          <cell r="L99">
            <v>201</v>
          </cell>
          <cell r="M99">
            <v>191</v>
          </cell>
          <cell r="N99">
            <v>173</v>
          </cell>
          <cell r="O99">
            <v>57</v>
          </cell>
          <cell r="P99">
            <v>49</v>
          </cell>
          <cell r="Q99">
            <v>141</v>
          </cell>
          <cell r="R99">
            <v>1217</v>
          </cell>
          <cell r="S99">
            <v>2205</v>
          </cell>
          <cell r="T99">
            <v>934</v>
          </cell>
          <cell r="U99">
            <v>700</v>
          </cell>
          <cell r="V99">
            <v>1057</v>
          </cell>
          <cell r="W99">
            <v>141</v>
          </cell>
          <cell r="X99">
            <v>106</v>
          </cell>
          <cell r="Y99">
            <v>251</v>
          </cell>
        </row>
        <row r="100">
          <cell r="A100">
            <v>39783</v>
          </cell>
          <cell r="B100">
            <v>427</v>
          </cell>
          <cell r="C100">
            <v>1428</v>
          </cell>
          <cell r="D100">
            <v>582</v>
          </cell>
          <cell r="E100">
            <v>479</v>
          </cell>
          <cell r="F100">
            <v>826</v>
          </cell>
          <cell r="G100">
            <v>70</v>
          </cell>
          <cell r="H100">
            <v>36</v>
          </cell>
          <cell r="I100">
            <v>106</v>
          </cell>
          <cell r="J100">
            <v>846</v>
          </cell>
          <cell r="K100">
            <v>677</v>
          </cell>
          <cell r="L100">
            <v>316</v>
          </cell>
          <cell r="M100">
            <v>170</v>
          </cell>
          <cell r="N100">
            <v>145</v>
          </cell>
          <cell r="O100">
            <v>28</v>
          </cell>
          <cell r="P100">
            <v>9</v>
          </cell>
          <cell r="Q100">
            <v>4</v>
          </cell>
          <cell r="R100">
            <v>1273</v>
          </cell>
          <cell r="S100">
            <v>2105</v>
          </cell>
          <cell r="T100">
            <v>898</v>
          </cell>
          <cell r="U100">
            <v>649</v>
          </cell>
          <cell r="V100">
            <v>971</v>
          </cell>
          <cell r="W100">
            <v>98</v>
          </cell>
          <cell r="X100">
            <v>45</v>
          </cell>
          <cell r="Y100">
            <v>110</v>
          </cell>
        </row>
        <row r="101">
          <cell r="A101">
            <v>39814</v>
          </cell>
          <cell r="B101">
            <v>350</v>
          </cell>
          <cell r="C101">
            <v>1241</v>
          </cell>
          <cell r="D101">
            <v>494</v>
          </cell>
          <cell r="E101">
            <v>430</v>
          </cell>
          <cell r="F101">
            <v>704</v>
          </cell>
          <cell r="G101">
            <v>79</v>
          </cell>
          <cell r="H101">
            <v>28</v>
          </cell>
          <cell r="I101">
            <v>70</v>
          </cell>
          <cell r="J101">
            <v>305</v>
          </cell>
          <cell r="K101">
            <v>647</v>
          </cell>
          <cell r="L101">
            <v>160</v>
          </cell>
          <cell r="M101">
            <v>148</v>
          </cell>
          <cell r="N101">
            <v>130</v>
          </cell>
          <cell r="O101">
            <v>54</v>
          </cell>
          <cell r="P101">
            <v>4</v>
          </cell>
          <cell r="Q101">
            <v>32</v>
          </cell>
          <cell r="R101">
            <v>655</v>
          </cell>
          <cell r="S101">
            <v>1888</v>
          </cell>
          <cell r="T101">
            <v>654</v>
          </cell>
          <cell r="U101">
            <v>578</v>
          </cell>
          <cell r="V101">
            <v>834</v>
          </cell>
          <cell r="W101">
            <v>133</v>
          </cell>
          <cell r="X101">
            <v>32</v>
          </cell>
          <cell r="Y101">
            <v>102</v>
          </cell>
        </row>
        <row r="102">
          <cell r="A102">
            <v>39845</v>
          </cell>
          <cell r="B102">
            <v>502</v>
          </cell>
          <cell r="C102">
            <v>1717</v>
          </cell>
          <cell r="D102">
            <v>660</v>
          </cell>
          <cell r="E102">
            <v>548</v>
          </cell>
          <cell r="F102">
            <v>862</v>
          </cell>
          <cell r="G102">
            <v>57</v>
          </cell>
          <cell r="H102">
            <v>40</v>
          </cell>
          <cell r="I102">
            <v>115</v>
          </cell>
          <cell r="J102">
            <v>515</v>
          </cell>
          <cell r="K102">
            <v>1052</v>
          </cell>
          <cell r="L102">
            <v>87</v>
          </cell>
          <cell r="M102">
            <v>174</v>
          </cell>
          <cell r="N102">
            <v>405</v>
          </cell>
          <cell r="O102">
            <v>26</v>
          </cell>
          <cell r="P102">
            <v>29</v>
          </cell>
          <cell r="Q102">
            <v>66</v>
          </cell>
          <cell r="R102">
            <v>1017</v>
          </cell>
          <cell r="S102">
            <v>2769</v>
          </cell>
          <cell r="T102">
            <v>747</v>
          </cell>
          <cell r="U102">
            <v>722</v>
          </cell>
          <cell r="V102">
            <v>1267</v>
          </cell>
          <cell r="W102">
            <v>83</v>
          </cell>
          <cell r="X102">
            <v>69</v>
          </cell>
          <cell r="Y102">
            <v>181</v>
          </cell>
        </row>
        <row r="103">
          <cell r="A103">
            <v>39873</v>
          </cell>
          <cell r="B103">
            <v>526</v>
          </cell>
          <cell r="C103">
            <v>1978</v>
          </cell>
          <cell r="D103">
            <v>750</v>
          </cell>
          <cell r="E103">
            <v>554</v>
          </cell>
          <cell r="F103">
            <v>978</v>
          </cell>
          <cell r="G103">
            <v>79</v>
          </cell>
          <cell r="H103">
            <v>47</v>
          </cell>
          <cell r="I103">
            <v>161</v>
          </cell>
          <cell r="J103">
            <v>384</v>
          </cell>
          <cell r="K103">
            <v>1319</v>
          </cell>
          <cell r="L103">
            <v>389</v>
          </cell>
          <cell r="M103">
            <v>180</v>
          </cell>
          <cell r="N103">
            <v>129</v>
          </cell>
          <cell r="O103">
            <v>15</v>
          </cell>
          <cell r="P103">
            <v>62</v>
          </cell>
          <cell r="Q103">
            <v>62</v>
          </cell>
          <cell r="R103">
            <v>910</v>
          </cell>
          <cell r="S103">
            <v>3297</v>
          </cell>
          <cell r="T103">
            <v>1139</v>
          </cell>
          <cell r="U103">
            <v>734</v>
          </cell>
          <cell r="V103">
            <v>1107</v>
          </cell>
          <cell r="W103">
            <v>94</v>
          </cell>
          <cell r="X103">
            <v>109</v>
          </cell>
          <cell r="Y103">
            <v>223</v>
          </cell>
        </row>
        <row r="104">
          <cell r="A104">
            <v>39904</v>
          </cell>
          <cell r="B104">
            <v>448</v>
          </cell>
          <cell r="C104">
            <v>1955</v>
          </cell>
          <cell r="D104">
            <v>696</v>
          </cell>
          <cell r="E104">
            <v>569</v>
          </cell>
          <cell r="F104">
            <v>866</v>
          </cell>
          <cell r="G104">
            <v>95</v>
          </cell>
          <cell r="H104">
            <v>70</v>
          </cell>
          <cell r="I104">
            <v>168</v>
          </cell>
          <cell r="J104">
            <v>1022</v>
          </cell>
          <cell r="K104">
            <v>603</v>
          </cell>
          <cell r="L104">
            <v>472</v>
          </cell>
          <cell r="M104">
            <v>242</v>
          </cell>
          <cell r="N104">
            <v>131</v>
          </cell>
          <cell r="O104">
            <v>0</v>
          </cell>
          <cell r="P104">
            <v>14</v>
          </cell>
          <cell r="Q104">
            <v>214</v>
          </cell>
          <cell r="R104">
            <v>1470</v>
          </cell>
          <cell r="S104">
            <v>2558</v>
          </cell>
          <cell r="T104">
            <v>1168</v>
          </cell>
          <cell r="U104">
            <v>811</v>
          </cell>
          <cell r="V104">
            <v>997</v>
          </cell>
          <cell r="W104">
            <v>95</v>
          </cell>
          <cell r="X104">
            <v>84</v>
          </cell>
          <cell r="Y104">
            <v>382</v>
          </cell>
        </row>
        <row r="105">
          <cell r="A105">
            <v>39934</v>
          </cell>
          <cell r="B105">
            <v>610</v>
          </cell>
          <cell r="C105">
            <v>1835</v>
          </cell>
          <cell r="D105">
            <v>809</v>
          </cell>
          <cell r="E105">
            <v>481</v>
          </cell>
          <cell r="F105">
            <v>1170</v>
          </cell>
          <cell r="G105">
            <v>136</v>
          </cell>
          <cell r="H105">
            <v>62</v>
          </cell>
          <cell r="I105">
            <v>194</v>
          </cell>
          <cell r="J105">
            <v>553</v>
          </cell>
          <cell r="K105">
            <v>541</v>
          </cell>
          <cell r="L105">
            <v>206</v>
          </cell>
          <cell r="M105">
            <v>184</v>
          </cell>
          <cell r="N105">
            <v>320</v>
          </cell>
          <cell r="O105">
            <v>31</v>
          </cell>
          <cell r="P105">
            <v>14</v>
          </cell>
          <cell r="Q105">
            <v>79</v>
          </cell>
          <cell r="R105">
            <v>1163</v>
          </cell>
          <cell r="S105">
            <v>2376</v>
          </cell>
          <cell r="T105">
            <v>1015</v>
          </cell>
          <cell r="U105">
            <v>665</v>
          </cell>
          <cell r="V105">
            <v>1490</v>
          </cell>
          <cell r="W105">
            <v>167</v>
          </cell>
          <cell r="X105">
            <v>76</v>
          </cell>
          <cell r="Y105">
            <v>273</v>
          </cell>
        </row>
        <row r="106">
          <cell r="A106">
            <v>39965</v>
          </cell>
          <cell r="B106">
            <v>583</v>
          </cell>
          <cell r="C106">
            <v>2253</v>
          </cell>
          <cell r="D106">
            <v>825</v>
          </cell>
          <cell r="E106">
            <v>585</v>
          </cell>
          <cell r="F106">
            <v>1294</v>
          </cell>
          <cell r="G106">
            <v>108</v>
          </cell>
          <cell r="H106">
            <v>72</v>
          </cell>
          <cell r="I106">
            <v>175</v>
          </cell>
          <cell r="J106">
            <v>611</v>
          </cell>
          <cell r="K106">
            <v>1120</v>
          </cell>
          <cell r="L106">
            <v>318</v>
          </cell>
          <cell r="M106">
            <v>213</v>
          </cell>
          <cell r="N106">
            <v>206</v>
          </cell>
          <cell r="O106">
            <v>20</v>
          </cell>
          <cell r="P106">
            <v>28</v>
          </cell>
          <cell r="Q106">
            <v>104</v>
          </cell>
          <cell r="R106">
            <v>1194</v>
          </cell>
          <cell r="S106">
            <v>3373</v>
          </cell>
          <cell r="T106">
            <v>1143</v>
          </cell>
          <cell r="U106">
            <v>798</v>
          </cell>
          <cell r="V106">
            <v>1500</v>
          </cell>
          <cell r="W106">
            <v>128</v>
          </cell>
          <cell r="X106">
            <v>100</v>
          </cell>
          <cell r="Y106">
            <v>279</v>
          </cell>
        </row>
        <row r="107">
          <cell r="A107">
            <v>39995</v>
          </cell>
          <cell r="B107">
            <v>616</v>
          </cell>
          <cell r="C107">
            <v>2484</v>
          </cell>
          <cell r="D107">
            <v>948</v>
          </cell>
          <cell r="E107">
            <v>586</v>
          </cell>
          <cell r="F107">
            <v>1389</v>
          </cell>
          <cell r="G107">
            <v>96</v>
          </cell>
          <cell r="H107">
            <v>80</v>
          </cell>
          <cell r="I107">
            <v>212</v>
          </cell>
          <cell r="J107">
            <v>846</v>
          </cell>
          <cell r="K107">
            <v>1521</v>
          </cell>
          <cell r="L107">
            <v>611</v>
          </cell>
          <cell r="M107">
            <v>169</v>
          </cell>
          <cell r="N107">
            <v>87</v>
          </cell>
          <cell r="O107">
            <v>30</v>
          </cell>
          <cell r="P107">
            <v>10</v>
          </cell>
          <cell r="Q107">
            <v>325</v>
          </cell>
          <cell r="R107">
            <v>1462</v>
          </cell>
          <cell r="S107">
            <v>4005</v>
          </cell>
          <cell r="T107">
            <v>1559</v>
          </cell>
          <cell r="U107">
            <v>755</v>
          </cell>
          <cell r="V107">
            <v>1476</v>
          </cell>
          <cell r="W107">
            <v>126</v>
          </cell>
          <cell r="X107">
            <v>90</v>
          </cell>
          <cell r="Y107">
            <v>537</v>
          </cell>
        </row>
        <row r="108">
          <cell r="A108">
            <v>40026</v>
          </cell>
          <cell r="B108">
            <v>775</v>
          </cell>
          <cell r="C108">
            <v>2274</v>
          </cell>
          <cell r="D108">
            <v>905</v>
          </cell>
          <cell r="E108">
            <v>597</v>
          </cell>
          <cell r="F108">
            <v>1289</v>
          </cell>
          <cell r="G108">
            <v>91</v>
          </cell>
          <cell r="H108">
            <v>74</v>
          </cell>
          <cell r="I108">
            <v>191</v>
          </cell>
          <cell r="J108">
            <v>707</v>
          </cell>
          <cell r="K108">
            <v>764</v>
          </cell>
          <cell r="L108">
            <v>334</v>
          </cell>
          <cell r="M108">
            <v>214</v>
          </cell>
          <cell r="N108">
            <v>204</v>
          </cell>
          <cell r="O108">
            <v>36</v>
          </cell>
          <cell r="P108">
            <v>16</v>
          </cell>
          <cell r="Q108">
            <v>40</v>
          </cell>
          <cell r="R108">
            <v>1482</v>
          </cell>
          <cell r="S108">
            <v>3038</v>
          </cell>
          <cell r="T108">
            <v>1239</v>
          </cell>
          <cell r="U108">
            <v>811</v>
          </cell>
          <cell r="V108">
            <v>1493</v>
          </cell>
          <cell r="W108">
            <v>127</v>
          </cell>
          <cell r="X108">
            <v>90</v>
          </cell>
          <cell r="Y108">
            <v>231</v>
          </cell>
        </row>
        <row r="109">
          <cell r="A109">
            <v>40057</v>
          </cell>
          <cell r="B109">
            <v>732</v>
          </cell>
          <cell r="C109">
            <v>2290</v>
          </cell>
          <cell r="D109">
            <v>868</v>
          </cell>
          <cell r="E109">
            <v>571</v>
          </cell>
          <cell r="F109">
            <v>1433</v>
          </cell>
          <cell r="G109">
            <v>119</v>
          </cell>
          <cell r="H109">
            <v>79</v>
          </cell>
          <cell r="I109">
            <v>229</v>
          </cell>
          <cell r="J109">
            <v>967</v>
          </cell>
          <cell r="K109">
            <v>1417</v>
          </cell>
          <cell r="L109">
            <v>441</v>
          </cell>
          <cell r="M109">
            <v>211</v>
          </cell>
          <cell r="N109">
            <v>252</v>
          </cell>
          <cell r="O109">
            <v>34</v>
          </cell>
          <cell r="P109">
            <v>29</v>
          </cell>
          <cell r="Q109">
            <v>157</v>
          </cell>
          <cell r="R109">
            <v>1699</v>
          </cell>
          <cell r="S109">
            <v>3707</v>
          </cell>
          <cell r="T109">
            <v>1309</v>
          </cell>
          <cell r="U109">
            <v>782</v>
          </cell>
          <cell r="V109">
            <v>1685</v>
          </cell>
          <cell r="W109">
            <v>153</v>
          </cell>
          <cell r="X109">
            <v>108</v>
          </cell>
          <cell r="Y109">
            <v>386</v>
          </cell>
        </row>
        <row r="110">
          <cell r="A110">
            <v>40087</v>
          </cell>
          <cell r="B110">
            <v>731</v>
          </cell>
          <cell r="C110">
            <v>2668</v>
          </cell>
          <cell r="D110">
            <v>988</v>
          </cell>
          <cell r="E110">
            <v>613</v>
          </cell>
          <cell r="F110">
            <v>1412</v>
          </cell>
          <cell r="G110">
            <v>99</v>
          </cell>
          <cell r="H110">
            <v>41</v>
          </cell>
          <cell r="I110">
            <v>204</v>
          </cell>
          <cell r="J110">
            <v>1048</v>
          </cell>
          <cell r="K110">
            <v>924</v>
          </cell>
          <cell r="L110">
            <v>346</v>
          </cell>
          <cell r="M110">
            <v>114</v>
          </cell>
          <cell r="N110">
            <v>314</v>
          </cell>
          <cell r="O110">
            <v>84</v>
          </cell>
          <cell r="P110">
            <v>54</v>
          </cell>
          <cell r="Q110">
            <v>92</v>
          </cell>
          <cell r="R110">
            <v>1779</v>
          </cell>
          <cell r="S110">
            <v>3592</v>
          </cell>
          <cell r="T110">
            <v>1334</v>
          </cell>
          <cell r="U110">
            <v>727</v>
          </cell>
          <cell r="V110">
            <v>1726</v>
          </cell>
          <cell r="W110">
            <v>183</v>
          </cell>
          <cell r="X110">
            <v>95</v>
          </cell>
          <cell r="Y110">
            <v>296</v>
          </cell>
        </row>
        <row r="111">
          <cell r="A111">
            <v>40118</v>
          </cell>
          <cell r="B111">
            <v>765</v>
          </cell>
          <cell r="C111">
            <v>2229</v>
          </cell>
          <cell r="D111">
            <v>998</v>
          </cell>
          <cell r="E111">
            <v>643</v>
          </cell>
          <cell r="F111">
            <v>1396</v>
          </cell>
          <cell r="G111">
            <v>96</v>
          </cell>
          <cell r="H111">
            <v>78</v>
          </cell>
          <cell r="I111">
            <v>180</v>
          </cell>
          <cell r="J111">
            <v>1253</v>
          </cell>
          <cell r="K111">
            <v>1280</v>
          </cell>
          <cell r="L111">
            <v>578</v>
          </cell>
          <cell r="M111">
            <v>165</v>
          </cell>
          <cell r="N111">
            <v>237</v>
          </cell>
          <cell r="O111">
            <v>8</v>
          </cell>
          <cell r="P111">
            <v>40</v>
          </cell>
          <cell r="Q111">
            <v>234</v>
          </cell>
          <cell r="R111">
            <v>2018</v>
          </cell>
          <cell r="S111">
            <v>3509</v>
          </cell>
          <cell r="T111">
            <v>1576</v>
          </cell>
          <cell r="U111">
            <v>808</v>
          </cell>
          <cell r="V111">
            <v>1633</v>
          </cell>
          <cell r="W111">
            <v>104</v>
          </cell>
          <cell r="X111">
            <v>118</v>
          </cell>
          <cell r="Y111">
            <v>414</v>
          </cell>
        </row>
        <row r="112">
          <cell r="A112">
            <v>40148</v>
          </cell>
          <cell r="B112">
            <v>830</v>
          </cell>
          <cell r="C112">
            <v>2040</v>
          </cell>
          <cell r="D112">
            <v>786</v>
          </cell>
          <cell r="E112">
            <v>531</v>
          </cell>
          <cell r="F112">
            <v>1183</v>
          </cell>
          <cell r="G112">
            <v>112</v>
          </cell>
          <cell r="H112">
            <v>74</v>
          </cell>
          <cell r="I112">
            <v>155</v>
          </cell>
          <cell r="J112">
            <v>891</v>
          </cell>
          <cell r="K112">
            <v>1744</v>
          </cell>
          <cell r="L112">
            <v>717</v>
          </cell>
          <cell r="M112">
            <v>197</v>
          </cell>
          <cell r="N112">
            <v>295</v>
          </cell>
          <cell r="O112">
            <v>17</v>
          </cell>
          <cell r="P112">
            <v>52</v>
          </cell>
          <cell r="Q112">
            <v>175</v>
          </cell>
          <cell r="R112">
            <v>1721</v>
          </cell>
          <cell r="S112">
            <v>3784</v>
          </cell>
          <cell r="T112">
            <v>1503</v>
          </cell>
          <cell r="U112">
            <v>728</v>
          </cell>
          <cell r="V112">
            <v>1478</v>
          </cell>
          <cell r="W112">
            <v>129</v>
          </cell>
          <cell r="X112">
            <v>126</v>
          </cell>
          <cell r="Y112">
            <v>330</v>
          </cell>
        </row>
        <row r="113">
          <cell r="A113">
            <v>40179</v>
          </cell>
          <cell r="B113">
            <v>507</v>
          </cell>
          <cell r="C113">
            <v>1611</v>
          </cell>
          <cell r="D113">
            <v>654</v>
          </cell>
          <cell r="E113">
            <v>432</v>
          </cell>
          <cell r="F113">
            <v>1080</v>
          </cell>
          <cell r="G113">
            <v>72</v>
          </cell>
          <cell r="H113">
            <v>23</v>
          </cell>
          <cell r="I113">
            <v>79</v>
          </cell>
          <cell r="J113">
            <v>743</v>
          </cell>
          <cell r="K113">
            <v>938</v>
          </cell>
          <cell r="L113">
            <v>380</v>
          </cell>
          <cell r="M113">
            <v>341</v>
          </cell>
          <cell r="N113">
            <v>590</v>
          </cell>
          <cell r="O113">
            <v>8</v>
          </cell>
          <cell r="P113">
            <v>8</v>
          </cell>
          <cell r="Q113">
            <v>163</v>
          </cell>
          <cell r="R113">
            <v>1250</v>
          </cell>
          <cell r="S113">
            <v>2549</v>
          </cell>
          <cell r="T113">
            <v>1034</v>
          </cell>
          <cell r="U113">
            <v>773</v>
          </cell>
          <cell r="V113">
            <v>1670</v>
          </cell>
          <cell r="W113">
            <v>80</v>
          </cell>
          <cell r="X113">
            <v>31</v>
          </cell>
          <cell r="Y113">
            <v>242</v>
          </cell>
        </row>
        <row r="114">
          <cell r="A114">
            <v>40210</v>
          </cell>
          <cell r="B114">
            <v>636</v>
          </cell>
          <cell r="C114">
            <v>2410</v>
          </cell>
          <cell r="D114">
            <v>911</v>
          </cell>
          <cell r="E114">
            <v>583</v>
          </cell>
          <cell r="F114">
            <v>1379</v>
          </cell>
          <cell r="G114">
            <v>99</v>
          </cell>
          <cell r="H114">
            <v>34</v>
          </cell>
          <cell r="I114">
            <v>120</v>
          </cell>
          <cell r="J114">
            <v>986</v>
          </cell>
          <cell r="K114">
            <v>1060</v>
          </cell>
          <cell r="L114">
            <v>677</v>
          </cell>
          <cell r="M114">
            <v>132</v>
          </cell>
          <cell r="N114">
            <v>461</v>
          </cell>
          <cell r="O114">
            <v>17</v>
          </cell>
          <cell r="P114">
            <v>4</v>
          </cell>
          <cell r="Q114">
            <v>172</v>
          </cell>
          <cell r="R114">
            <v>1622</v>
          </cell>
          <cell r="S114">
            <v>3470</v>
          </cell>
          <cell r="T114">
            <v>1588</v>
          </cell>
          <cell r="U114">
            <v>715</v>
          </cell>
          <cell r="V114">
            <v>1840</v>
          </cell>
          <cell r="W114">
            <v>116</v>
          </cell>
          <cell r="X114">
            <v>38</v>
          </cell>
          <cell r="Y114">
            <v>292</v>
          </cell>
        </row>
        <row r="115">
          <cell r="A115">
            <v>40238</v>
          </cell>
          <cell r="B115">
            <v>812</v>
          </cell>
          <cell r="C115">
            <v>2572</v>
          </cell>
          <cell r="D115">
            <v>1148</v>
          </cell>
          <cell r="E115">
            <v>825</v>
          </cell>
          <cell r="F115">
            <v>1229</v>
          </cell>
          <cell r="G115">
            <v>92</v>
          </cell>
          <cell r="H115">
            <v>44</v>
          </cell>
          <cell r="I115">
            <v>286</v>
          </cell>
          <cell r="J115">
            <v>1137</v>
          </cell>
          <cell r="K115">
            <v>2061</v>
          </cell>
          <cell r="L115">
            <v>611</v>
          </cell>
          <cell r="M115">
            <v>159</v>
          </cell>
          <cell r="N115">
            <v>807</v>
          </cell>
          <cell r="O115">
            <v>33</v>
          </cell>
          <cell r="P115">
            <v>14</v>
          </cell>
          <cell r="Q115">
            <v>111</v>
          </cell>
          <cell r="R115">
            <v>1949</v>
          </cell>
          <cell r="S115">
            <v>4633</v>
          </cell>
          <cell r="T115">
            <v>1759</v>
          </cell>
          <cell r="U115">
            <v>984</v>
          </cell>
          <cell r="V115">
            <v>2036</v>
          </cell>
          <cell r="W115">
            <v>125</v>
          </cell>
          <cell r="X115">
            <v>58</v>
          </cell>
          <cell r="Y115">
            <v>397</v>
          </cell>
        </row>
        <row r="116">
          <cell r="A116">
            <v>40269</v>
          </cell>
          <cell r="B116">
            <v>673</v>
          </cell>
          <cell r="C116">
            <v>2127</v>
          </cell>
          <cell r="D116">
            <v>864</v>
          </cell>
          <cell r="E116">
            <v>609</v>
          </cell>
          <cell r="F116">
            <v>1086</v>
          </cell>
          <cell r="G116">
            <v>64</v>
          </cell>
          <cell r="H116">
            <v>57</v>
          </cell>
          <cell r="I116">
            <v>182</v>
          </cell>
          <cell r="J116">
            <v>1074</v>
          </cell>
          <cell r="K116">
            <v>1651</v>
          </cell>
          <cell r="L116">
            <v>897</v>
          </cell>
          <cell r="M116">
            <v>119</v>
          </cell>
          <cell r="N116">
            <v>405</v>
          </cell>
          <cell r="O116">
            <v>41</v>
          </cell>
          <cell r="P116">
            <v>83</v>
          </cell>
          <cell r="Q116">
            <v>366</v>
          </cell>
          <cell r="R116">
            <v>1747</v>
          </cell>
          <cell r="S116">
            <v>3778</v>
          </cell>
          <cell r="T116">
            <v>1761</v>
          </cell>
          <cell r="U116">
            <v>728</v>
          </cell>
          <cell r="V116">
            <v>1491</v>
          </cell>
          <cell r="W116">
            <v>105</v>
          </cell>
          <cell r="X116">
            <v>140</v>
          </cell>
          <cell r="Y116">
            <v>548</v>
          </cell>
        </row>
        <row r="117">
          <cell r="A117">
            <v>40299</v>
          </cell>
          <cell r="B117">
            <v>691</v>
          </cell>
          <cell r="C117">
            <v>2341</v>
          </cell>
          <cell r="D117">
            <v>950</v>
          </cell>
          <cell r="E117">
            <v>639</v>
          </cell>
          <cell r="F117">
            <v>1329</v>
          </cell>
          <cell r="G117">
            <v>85</v>
          </cell>
          <cell r="H117">
            <v>32</v>
          </cell>
          <cell r="I117">
            <v>148</v>
          </cell>
          <cell r="J117">
            <v>1307</v>
          </cell>
          <cell r="K117">
            <v>1444</v>
          </cell>
          <cell r="L117">
            <v>698</v>
          </cell>
          <cell r="M117">
            <v>522</v>
          </cell>
          <cell r="N117">
            <v>234</v>
          </cell>
          <cell r="O117">
            <v>8</v>
          </cell>
          <cell r="P117">
            <v>38</v>
          </cell>
          <cell r="Q117">
            <v>229</v>
          </cell>
          <cell r="R117">
            <v>1998</v>
          </cell>
          <cell r="S117">
            <v>3785</v>
          </cell>
          <cell r="T117">
            <v>1648</v>
          </cell>
          <cell r="U117">
            <v>1161</v>
          </cell>
          <cell r="V117">
            <v>1563</v>
          </cell>
          <cell r="W117">
            <v>93</v>
          </cell>
          <cell r="X117">
            <v>70</v>
          </cell>
          <cell r="Y117">
            <v>377</v>
          </cell>
        </row>
        <row r="118">
          <cell r="A118">
            <v>40330</v>
          </cell>
          <cell r="B118">
            <v>828</v>
          </cell>
          <cell r="C118">
            <v>2446</v>
          </cell>
          <cell r="D118">
            <v>889</v>
          </cell>
          <cell r="E118">
            <v>568</v>
          </cell>
          <cell r="F118">
            <v>1317</v>
          </cell>
          <cell r="G118">
            <v>85</v>
          </cell>
          <cell r="H118">
            <v>40</v>
          </cell>
          <cell r="I118">
            <v>221</v>
          </cell>
          <cell r="J118">
            <v>834</v>
          </cell>
          <cell r="K118">
            <v>1919</v>
          </cell>
          <cell r="L118">
            <v>878</v>
          </cell>
          <cell r="M118">
            <v>182</v>
          </cell>
          <cell r="N118">
            <v>149</v>
          </cell>
          <cell r="O118">
            <v>16</v>
          </cell>
          <cell r="P118">
            <v>91</v>
          </cell>
          <cell r="Q118">
            <v>267</v>
          </cell>
          <cell r="R118">
            <v>1662</v>
          </cell>
          <cell r="S118">
            <v>4365</v>
          </cell>
          <cell r="T118">
            <v>1767</v>
          </cell>
          <cell r="U118">
            <v>750</v>
          </cell>
          <cell r="V118">
            <v>1466</v>
          </cell>
          <cell r="W118">
            <v>101</v>
          </cell>
          <cell r="X118">
            <v>131</v>
          </cell>
          <cell r="Y118">
            <v>488</v>
          </cell>
        </row>
        <row r="119">
          <cell r="A119">
            <v>40360</v>
          </cell>
          <cell r="B119">
            <v>726</v>
          </cell>
          <cell r="C119">
            <v>2598</v>
          </cell>
          <cell r="D119">
            <v>894</v>
          </cell>
          <cell r="E119">
            <v>661</v>
          </cell>
          <cell r="F119">
            <v>1065</v>
          </cell>
          <cell r="G119">
            <v>94</v>
          </cell>
          <cell r="H119">
            <v>38</v>
          </cell>
          <cell r="I119">
            <v>181</v>
          </cell>
          <cell r="J119">
            <v>1551</v>
          </cell>
          <cell r="K119">
            <v>2319</v>
          </cell>
          <cell r="L119">
            <v>403</v>
          </cell>
          <cell r="M119">
            <v>210</v>
          </cell>
          <cell r="N119">
            <v>285</v>
          </cell>
          <cell r="O119">
            <v>62</v>
          </cell>
          <cell r="P119">
            <v>201</v>
          </cell>
          <cell r="Q119">
            <v>177</v>
          </cell>
          <cell r="R119">
            <v>2277</v>
          </cell>
          <cell r="S119">
            <v>4917</v>
          </cell>
          <cell r="T119">
            <v>1297</v>
          </cell>
          <cell r="U119">
            <v>871</v>
          </cell>
          <cell r="V119">
            <v>1350</v>
          </cell>
          <cell r="W119">
            <v>156</v>
          </cell>
          <cell r="X119">
            <v>239</v>
          </cell>
          <cell r="Y119">
            <v>358</v>
          </cell>
        </row>
        <row r="120">
          <cell r="A120">
            <v>40391</v>
          </cell>
          <cell r="B120">
            <v>673</v>
          </cell>
          <cell r="C120">
            <v>2282</v>
          </cell>
          <cell r="D120">
            <v>947</v>
          </cell>
          <cell r="E120">
            <v>613</v>
          </cell>
          <cell r="F120">
            <v>1327</v>
          </cell>
          <cell r="G120">
            <v>63</v>
          </cell>
          <cell r="H120">
            <v>28</v>
          </cell>
          <cell r="I120">
            <v>144</v>
          </cell>
          <cell r="J120">
            <v>844</v>
          </cell>
          <cell r="K120">
            <v>2707</v>
          </cell>
          <cell r="L120">
            <v>426</v>
          </cell>
          <cell r="M120">
            <v>176</v>
          </cell>
          <cell r="N120">
            <v>146</v>
          </cell>
          <cell r="O120">
            <v>21</v>
          </cell>
          <cell r="P120">
            <v>127</v>
          </cell>
          <cell r="Q120">
            <v>424</v>
          </cell>
          <cell r="R120">
            <v>1517</v>
          </cell>
          <cell r="S120">
            <v>4989</v>
          </cell>
          <cell r="T120">
            <v>1373</v>
          </cell>
          <cell r="U120">
            <v>789</v>
          </cell>
          <cell r="V120">
            <v>1473</v>
          </cell>
          <cell r="W120">
            <v>84</v>
          </cell>
          <cell r="X120">
            <v>155</v>
          </cell>
          <cell r="Y120">
            <v>568</v>
          </cell>
        </row>
        <row r="121">
          <cell r="A121">
            <v>40422</v>
          </cell>
          <cell r="B121">
            <v>713</v>
          </cell>
          <cell r="C121">
            <v>2294</v>
          </cell>
          <cell r="D121">
            <v>935</v>
          </cell>
          <cell r="E121">
            <v>571</v>
          </cell>
          <cell r="F121">
            <v>1143</v>
          </cell>
          <cell r="G121">
            <v>89</v>
          </cell>
          <cell r="H121">
            <v>73</v>
          </cell>
          <cell r="I121">
            <v>140</v>
          </cell>
          <cell r="J121">
            <v>965</v>
          </cell>
          <cell r="K121">
            <v>2247</v>
          </cell>
          <cell r="L121">
            <v>622</v>
          </cell>
          <cell r="M121">
            <v>164</v>
          </cell>
          <cell r="N121">
            <v>251</v>
          </cell>
          <cell r="O121">
            <v>27</v>
          </cell>
          <cell r="P121">
            <v>63</v>
          </cell>
          <cell r="Q121">
            <v>137</v>
          </cell>
          <cell r="R121">
            <v>1678</v>
          </cell>
          <cell r="S121">
            <v>4541</v>
          </cell>
          <cell r="T121">
            <v>1557</v>
          </cell>
          <cell r="U121">
            <v>735</v>
          </cell>
          <cell r="V121">
            <v>1394</v>
          </cell>
          <cell r="W121">
            <v>116</v>
          </cell>
          <cell r="X121">
            <v>136</v>
          </cell>
          <cell r="Y121">
            <v>277</v>
          </cell>
        </row>
        <row r="122">
          <cell r="A122">
            <v>40452</v>
          </cell>
          <cell r="B122">
            <v>783</v>
          </cell>
          <cell r="C122">
            <v>2282</v>
          </cell>
          <cell r="D122">
            <v>923</v>
          </cell>
          <cell r="E122">
            <v>515</v>
          </cell>
          <cell r="F122">
            <v>1109</v>
          </cell>
          <cell r="G122">
            <v>83</v>
          </cell>
          <cell r="H122">
            <v>37</v>
          </cell>
          <cell r="I122">
            <v>240</v>
          </cell>
          <cell r="J122">
            <v>1981</v>
          </cell>
          <cell r="K122">
            <v>2143</v>
          </cell>
          <cell r="L122">
            <v>687</v>
          </cell>
          <cell r="M122">
            <v>192</v>
          </cell>
          <cell r="N122">
            <v>218</v>
          </cell>
          <cell r="O122">
            <v>76</v>
          </cell>
          <cell r="P122">
            <v>7</v>
          </cell>
          <cell r="Q122">
            <v>819</v>
          </cell>
          <cell r="R122">
            <v>2764</v>
          </cell>
          <cell r="S122">
            <v>4425</v>
          </cell>
          <cell r="T122">
            <v>1610</v>
          </cell>
          <cell r="U122">
            <v>707</v>
          </cell>
          <cell r="V122">
            <v>1327</v>
          </cell>
          <cell r="W122">
            <v>159</v>
          </cell>
          <cell r="X122">
            <v>44</v>
          </cell>
          <cell r="Y122">
            <v>1059</v>
          </cell>
        </row>
        <row r="123">
          <cell r="A123">
            <v>40483</v>
          </cell>
          <cell r="B123">
            <v>786</v>
          </cell>
          <cell r="C123">
            <v>2136</v>
          </cell>
          <cell r="D123">
            <v>853</v>
          </cell>
          <cell r="E123">
            <v>579</v>
          </cell>
          <cell r="F123">
            <v>1232</v>
          </cell>
          <cell r="G123">
            <v>70</v>
          </cell>
          <cell r="H123">
            <v>29</v>
          </cell>
          <cell r="I123">
            <v>149</v>
          </cell>
          <cell r="J123">
            <v>1605</v>
          </cell>
          <cell r="K123">
            <v>1883</v>
          </cell>
          <cell r="L123">
            <v>321</v>
          </cell>
          <cell r="M123">
            <v>255</v>
          </cell>
          <cell r="N123">
            <v>387</v>
          </cell>
          <cell r="O123">
            <v>60</v>
          </cell>
          <cell r="P123">
            <v>19</v>
          </cell>
          <cell r="Q123">
            <v>212</v>
          </cell>
          <cell r="R123">
            <v>2391</v>
          </cell>
          <cell r="S123">
            <v>4019</v>
          </cell>
          <cell r="T123">
            <v>1174</v>
          </cell>
          <cell r="U123">
            <v>834</v>
          </cell>
          <cell r="V123">
            <v>1619</v>
          </cell>
          <cell r="W123">
            <v>130</v>
          </cell>
          <cell r="X123">
            <v>48</v>
          </cell>
          <cell r="Y123">
            <v>361</v>
          </cell>
        </row>
        <row r="124">
          <cell r="A124">
            <v>40513</v>
          </cell>
          <cell r="B124">
            <v>615</v>
          </cell>
          <cell r="C124">
            <v>1877</v>
          </cell>
          <cell r="D124">
            <v>754</v>
          </cell>
          <cell r="E124">
            <v>398</v>
          </cell>
          <cell r="F124">
            <v>963</v>
          </cell>
          <cell r="G124">
            <v>68</v>
          </cell>
          <cell r="H124">
            <v>53</v>
          </cell>
          <cell r="I124">
            <v>159</v>
          </cell>
          <cell r="J124">
            <v>1789</v>
          </cell>
          <cell r="K124">
            <v>2544</v>
          </cell>
          <cell r="L124">
            <v>813</v>
          </cell>
          <cell r="M124">
            <v>276</v>
          </cell>
          <cell r="N124">
            <v>302</v>
          </cell>
          <cell r="O124">
            <v>26</v>
          </cell>
          <cell r="P124">
            <v>218</v>
          </cell>
          <cell r="Q124">
            <v>329</v>
          </cell>
          <cell r="R124">
            <v>2404</v>
          </cell>
          <cell r="S124">
            <v>4421</v>
          </cell>
          <cell r="T124">
            <v>1567</v>
          </cell>
          <cell r="U124">
            <v>674</v>
          </cell>
          <cell r="V124">
            <v>1265</v>
          </cell>
          <cell r="W124">
            <v>94</v>
          </cell>
          <cell r="X124">
            <v>271</v>
          </cell>
          <cell r="Y124">
            <v>488</v>
          </cell>
        </row>
        <row r="125">
          <cell r="A125">
            <v>40544</v>
          </cell>
          <cell r="B125">
            <v>553</v>
          </cell>
          <cell r="C125">
            <v>1645</v>
          </cell>
          <cell r="D125">
            <v>489</v>
          </cell>
          <cell r="E125">
            <v>316</v>
          </cell>
          <cell r="F125">
            <v>898</v>
          </cell>
          <cell r="G125">
            <v>52</v>
          </cell>
          <cell r="H125">
            <v>9</v>
          </cell>
          <cell r="I125">
            <v>104</v>
          </cell>
          <cell r="J125">
            <v>921</v>
          </cell>
          <cell r="K125">
            <v>1572</v>
          </cell>
          <cell r="L125">
            <v>686</v>
          </cell>
          <cell r="M125">
            <v>107</v>
          </cell>
          <cell r="N125">
            <v>126</v>
          </cell>
          <cell r="O125">
            <v>8</v>
          </cell>
          <cell r="P125">
            <v>4</v>
          </cell>
          <cell r="Q125">
            <v>119</v>
          </cell>
          <cell r="R125">
            <v>1474</v>
          </cell>
          <cell r="S125">
            <v>3217</v>
          </cell>
          <cell r="T125">
            <v>1175</v>
          </cell>
          <cell r="U125">
            <v>423</v>
          </cell>
          <cell r="V125">
            <v>1024</v>
          </cell>
          <cell r="W125">
            <v>60</v>
          </cell>
          <cell r="X125">
            <v>13</v>
          </cell>
          <cell r="Y125">
            <v>223</v>
          </cell>
        </row>
        <row r="126">
          <cell r="A126">
            <v>40575</v>
          </cell>
          <cell r="B126">
            <v>782</v>
          </cell>
          <cell r="C126">
            <v>1957</v>
          </cell>
          <cell r="D126">
            <v>575</v>
          </cell>
          <cell r="E126">
            <v>467</v>
          </cell>
          <cell r="F126">
            <v>1122</v>
          </cell>
          <cell r="G126">
            <v>64</v>
          </cell>
          <cell r="H126">
            <v>15</v>
          </cell>
          <cell r="I126">
            <v>212</v>
          </cell>
          <cell r="J126">
            <v>1032</v>
          </cell>
          <cell r="K126">
            <v>1119</v>
          </cell>
          <cell r="L126">
            <v>439</v>
          </cell>
          <cell r="M126">
            <v>388</v>
          </cell>
          <cell r="N126">
            <v>203</v>
          </cell>
          <cell r="O126">
            <v>25</v>
          </cell>
          <cell r="P126">
            <v>38</v>
          </cell>
          <cell r="Q126">
            <v>108</v>
          </cell>
          <cell r="R126">
            <v>1814</v>
          </cell>
          <cell r="S126">
            <v>3076</v>
          </cell>
          <cell r="T126">
            <v>1014</v>
          </cell>
          <cell r="U126">
            <v>855</v>
          </cell>
          <cell r="V126">
            <v>1325</v>
          </cell>
          <cell r="W126">
            <v>89</v>
          </cell>
          <cell r="X126">
            <v>53</v>
          </cell>
          <cell r="Y126">
            <v>320</v>
          </cell>
        </row>
        <row r="127">
          <cell r="A127">
            <v>40603</v>
          </cell>
          <cell r="B127">
            <v>812</v>
          </cell>
          <cell r="C127">
            <v>2255</v>
          </cell>
          <cell r="D127">
            <v>845</v>
          </cell>
          <cell r="E127">
            <v>497</v>
          </cell>
          <cell r="F127">
            <v>1039</v>
          </cell>
          <cell r="G127">
            <v>124</v>
          </cell>
          <cell r="H127">
            <v>22</v>
          </cell>
          <cell r="I127">
            <v>184</v>
          </cell>
          <cell r="J127">
            <v>1466</v>
          </cell>
          <cell r="K127">
            <v>2405</v>
          </cell>
          <cell r="L127">
            <v>371</v>
          </cell>
          <cell r="M127">
            <v>231</v>
          </cell>
          <cell r="N127">
            <v>314</v>
          </cell>
          <cell r="O127">
            <v>39</v>
          </cell>
          <cell r="P127">
            <v>0</v>
          </cell>
          <cell r="Q127">
            <v>461</v>
          </cell>
          <cell r="R127">
            <v>2278</v>
          </cell>
          <cell r="S127">
            <v>4660</v>
          </cell>
          <cell r="T127">
            <v>1216</v>
          </cell>
          <cell r="U127">
            <v>728</v>
          </cell>
          <cell r="V127">
            <v>1353</v>
          </cell>
          <cell r="W127">
            <v>163</v>
          </cell>
          <cell r="X127">
            <v>22</v>
          </cell>
          <cell r="Y127">
            <v>645</v>
          </cell>
        </row>
        <row r="128">
          <cell r="A128">
            <v>40634</v>
          </cell>
          <cell r="B128">
            <v>599</v>
          </cell>
          <cell r="C128">
            <v>1691</v>
          </cell>
          <cell r="D128">
            <v>554</v>
          </cell>
          <cell r="E128">
            <v>382</v>
          </cell>
          <cell r="F128">
            <v>910</v>
          </cell>
          <cell r="G128">
            <v>64</v>
          </cell>
          <cell r="H128">
            <v>18</v>
          </cell>
          <cell r="I128">
            <v>130</v>
          </cell>
          <cell r="J128">
            <v>1459</v>
          </cell>
          <cell r="K128">
            <v>2068</v>
          </cell>
          <cell r="L128">
            <v>706</v>
          </cell>
          <cell r="M128">
            <v>265</v>
          </cell>
          <cell r="N128">
            <v>191</v>
          </cell>
          <cell r="O128">
            <v>16</v>
          </cell>
          <cell r="P128">
            <v>9</v>
          </cell>
          <cell r="Q128">
            <v>331</v>
          </cell>
          <cell r="R128">
            <v>2058</v>
          </cell>
          <cell r="S128">
            <v>3759</v>
          </cell>
          <cell r="T128">
            <v>1260</v>
          </cell>
          <cell r="U128">
            <v>647</v>
          </cell>
          <cell r="V128">
            <v>1101</v>
          </cell>
          <cell r="W128">
            <v>80</v>
          </cell>
          <cell r="X128">
            <v>27</v>
          </cell>
          <cell r="Y128">
            <v>461</v>
          </cell>
        </row>
        <row r="129">
          <cell r="A129">
            <v>40664</v>
          </cell>
          <cell r="B129">
            <v>790</v>
          </cell>
          <cell r="C129">
            <v>2080</v>
          </cell>
          <cell r="D129">
            <v>719</v>
          </cell>
          <cell r="E129">
            <v>484</v>
          </cell>
          <cell r="F129">
            <v>1121</v>
          </cell>
          <cell r="G129">
            <v>73</v>
          </cell>
          <cell r="H129">
            <v>40</v>
          </cell>
          <cell r="I129">
            <v>103</v>
          </cell>
          <cell r="J129">
            <v>747</v>
          </cell>
          <cell r="K129">
            <v>1117</v>
          </cell>
          <cell r="L129">
            <v>787</v>
          </cell>
          <cell r="M129">
            <v>355</v>
          </cell>
          <cell r="N129">
            <v>264</v>
          </cell>
          <cell r="O129">
            <v>71</v>
          </cell>
          <cell r="P129">
            <v>34</v>
          </cell>
          <cell r="Q129">
            <v>530</v>
          </cell>
          <cell r="R129">
            <v>1537</v>
          </cell>
          <cell r="S129">
            <v>3197</v>
          </cell>
          <cell r="T129">
            <v>1506</v>
          </cell>
          <cell r="U129">
            <v>839</v>
          </cell>
          <cell r="V129">
            <v>1385</v>
          </cell>
          <cell r="W129">
            <v>144</v>
          </cell>
          <cell r="X129">
            <v>74</v>
          </cell>
          <cell r="Y129">
            <v>633</v>
          </cell>
        </row>
        <row r="130">
          <cell r="A130">
            <v>40695</v>
          </cell>
          <cell r="B130">
            <v>782</v>
          </cell>
          <cell r="C130">
            <v>2106</v>
          </cell>
          <cell r="D130">
            <v>706</v>
          </cell>
          <cell r="E130">
            <v>506</v>
          </cell>
          <cell r="F130">
            <v>1297</v>
          </cell>
          <cell r="G130">
            <v>102</v>
          </cell>
          <cell r="H130">
            <v>127</v>
          </cell>
          <cell r="I130">
            <v>102</v>
          </cell>
          <cell r="J130">
            <v>592</v>
          </cell>
          <cell r="K130">
            <v>1887</v>
          </cell>
          <cell r="L130">
            <v>472</v>
          </cell>
          <cell r="M130">
            <v>176</v>
          </cell>
          <cell r="N130">
            <v>135</v>
          </cell>
          <cell r="O130">
            <v>38</v>
          </cell>
          <cell r="P130">
            <v>49</v>
          </cell>
          <cell r="Q130">
            <v>371</v>
          </cell>
          <cell r="R130">
            <v>1374</v>
          </cell>
          <cell r="S130">
            <v>3993</v>
          </cell>
          <cell r="T130">
            <v>1178</v>
          </cell>
          <cell r="U130">
            <v>682</v>
          </cell>
          <cell r="V130">
            <v>1432</v>
          </cell>
          <cell r="W130">
            <v>140</v>
          </cell>
          <cell r="X130">
            <v>176</v>
          </cell>
          <cell r="Y130">
            <v>473</v>
          </cell>
        </row>
        <row r="131">
          <cell r="A131">
            <v>40725</v>
          </cell>
          <cell r="B131">
            <v>813</v>
          </cell>
          <cell r="C131">
            <v>2092</v>
          </cell>
          <cell r="D131">
            <v>493</v>
          </cell>
          <cell r="E131">
            <v>436</v>
          </cell>
          <cell r="F131">
            <v>1084</v>
          </cell>
          <cell r="G131">
            <v>48</v>
          </cell>
          <cell r="H131">
            <v>29</v>
          </cell>
          <cell r="I131">
            <v>146</v>
          </cell>
          <cell r="J131">
            <v>1291</v>
          </cell>
          <cell r="K131">
            <v>1595</v>
          </cell>
          <cell r="L131">
            <v>542</v>
          </cell>
          <cell r="M131">
            <v>136</v>
          </cell>
          <cell r="N131">
            <v>220</v>
          </cell>
          <cell r="O131">
            <v>35</v>
          </cell>
          <cell r="P131">
            <v>182</v>
          </cell>
          <cell r="Q131">
            <v>649</v>
          </cell>
          <cell r="R131">
            <v>2104</v>
          </cell>
          <cell r="S131">
            <v>3687</v>
          </cell>
          <cell r="T131">
            <v>1035</v>
          </cell>
          <cell r="U131">
            <v>572</v>
          </cell>
          <cell r="V131">
            <v>1304</v>
          </cell>
          <cell r="W131">
            <v>83</v>
          </cell>
          <cell r="X131">
            <v>211</v>
          </cell>
          <cell r="Y131">
            <v>795</v>
          </cell>
        </row>
        <row r="132">
          <cell r="A132">
            <v>40756</v>
          </cell>
          <cell r="B132">
            <v>808</v>
          </cell>
          <cell r="C132">
            <v>2053</v>
          </cell>
          <cell r="D132">
            <v>665</v>
          </cell>
          <cell r="E132">
            <v>458</v>
          </cell>
          <cell r="F132">
            <v>1168</v>
          </cell>
          <cell r="G132">
            <v>77</v>
          </cell>
          <cell r="H132">
            <v>21</v>
          </cell>
          <cell r="I132">
            <v>197</v>
          </cell>
          <cell r="J132">
            <v>2238</v>
          </cell>
          <cell r="K132">
            <v>1892</v>
          </cell>
          <cell r="L132">
            <v>1281</v>
          </cell>
          <cell r="M132">
            <v>122</v>
          </cell>
          <cell r="N132">
            <v>259</v>
          </cell>
          <cell r="O132">
            <v>7</v>
          </cell>
          <cell r="P132">
            <v>32</v>
          </cell>
          <cell r="Q132">
            <v>80</v>
          </cell>
          <cell r="R132">
            <v>3046</v>
          </cell>
          <cell r="S132">
            <v>3945</v>
          </cell>
          <cell r="T132">
            <v>1946</v>
          </cell>
          <cell r="U132">
            <v>580</v>
          </cell>
          <cell r="V132">
            <v>1427</v>
          </cell>
          <cell r="W132">
            <v>84</v>
          </cell>
          <cell r="X132">
            <v>53</v>
          </cell>
          <cell r="Y132">
            <v>277</v>
          </cell>
        </row>
        <row r="133">
          <cell r="A133">
            <v>40787</v>
          </cell>
          <cell r="B133">
            <v>838</v>
          </cell>
          <cell r="C133">
            <v>1968</v>
          </cell>
          <cell r="D133">
            <v>580</v>
          </cell>
          <cell r="E133">
            <v>432</v>
          </cell>
          <cell r="F133">
            <v>1095</v>
          </cell>
          <cell r="G133">
            <v>58</v>
          </cell>
          <cell r="H133">
            <v>64</v>
          </cell>
          <cell r="I133">
            <v>196</v>
          </cell>
          <cell r="J133">
            <v>1138</v>
          </cell>
          <cell r="K133">
            <v>1388</v>
          </cell>
          <cell r="L133">
            <v>687</v>
          </cell>
          <cell r="M133">
            <v>218</v>
          </cell>
          <cell r="N133">
            <v>204</v>
          </cell>
          <cell r="O133">
            <v>12</v>
          </cell>
          <cell r="P133">
            <v>30</v>
          </cell>
          <cell r="Q133">
            <v>266</v>
          </cell>
          <cell r="R133">
            <v>1976</v>
          </cell>
          <cell r="S133">
            <v>3356</v>
          </cell>
          <cell r="T133">
            <v>1267</v>
          </cell>
          <cell r="U133">
            <v>650</v>
          </cell>
          <cell r="V133">
            <v>1299</v>
          </cell>
          <cell r="W133">
            <v>70</v>
          </cell>
          <cell r="X133">
            <v>94</v>
          </cell>
          <cell r="Y133">
            <v>462</v>
          </cell>
        </row>
        <row r="134">
          <cell r="A134">
            <v>40817</v>
          </cell>
          <cell r="B134">
            <v>810</v>
          </cell>
          <cell r="C134">
            <v>1678</v>
          </cell>
          <cell r="D134">
            <v>544</v>
          </cell>
          <cell r="E134">
            <v>454</v>
          </cell>
          <cell r="F134">
            <v>997</v>
          </cell>
          <cell r="G134">
            <v>45</v>
          </cell>
          <cell r="H134">
            <v>77</v>
          </cell>
          <cell r="I134">
            <v>129</v>
          </cell>
          <cell r="J134">
            <v>1240</v>
          </cell>
          <cell r="K134">
            <v>887</v>
          </cell>
          <cell r="L134">
            <v>252</v>
          </cell>
          <cell r="M134">
            <v>154</v>
          </cell>
          <cell r="N134">
            <v>338</v>
          </cell>
          <cell r="O134">
            <v>13</v>
          </cell>
          <cell r="P134">
            <v>61</v>
          </cell>
          <cell r="Q134">
            <v>520</v>
          </cell>
          <cell r="R134">
            <v>2050</v>
          </cell>
          <cell r="S134">
            <v>2565</v>
          </cell>
          <cell r="T134">
            <v>796</v>
          </cell>
          <cell r="U134">
            <v>608</v>
          </cell>
          <cell r="V134">
            <v>1335</v>
          </cell>
          <cell r="W134">
            <v>58</v>
          </cell>
          <cell r="X134">
            <v>138</v>
          </cell>
          <cell r="Y134">
            <v>649</v>
          </cell>
        </row>
        <row r="135">
          <cell r="A135">
            <v>40848</v>
          </cell>
          <cell r="B135">
            <v>840</v>
          </cell>
          <cell r="C135">
            <v>1901</v>
          </cell>
          <cell r="D135">
            <v>666</v>
          </cell>
          <cell r="E135">
            <v>481</v>
          </cell>
          <cell r="F135">
            <v>1024</v>
          </cell>
          <cell r="G135">
            <v>55</v>
          </cell>
          <cell r="H135">
            <v>29</v>
          </cell>
          <cell r="I135">
            <v>130</v>
          </cell>
          <cell r="J135">
            <v>1402</v>
          </cell>
          <cell r="K135">
            <v>1672</v>
          </cell>
          <cell r="L135">
            <v>285</v>
          </cell>
          <cell r="M135">
            <v>93</v>
          </cell>
          <cell r="N135">
            <v>174</v>
          </cell>
          <cell r="O135">
            <v>13</v>
          </cell>
          <cell r="P135">
            <v>0</v>
          </cell>
          <cell r="Q135">
            <v>63</v>
          </cell>
          <cell r="R135">
            <v>2242</v>
          </cell>
          <cell r="S135">
            <v>3573</v>
          </cell>
          <cell r="T135">
            <v>951</v>
          </cell>
          <cell r="U135">
            <v>574</v>
          </cell>
          <cell r="V135">
            <v>1198</v>
          </cell>
          <cell r="W135">
            <v>68</v>
          </cell>
          <cell r="X135">
            <v>29</v>
          </cell>
          <cell r="Y135">
            <v>193</v>
          </cell>
        </row>
        <row r="136">
          <cell r="A136">
            <v>40878</v>
          </cell>
          <cell r="B136">
            <v>622</v>
          </cell>
          <cell r="C136">
            <v>1425</v>
          </cell>
          <cell r="D136">
            <v>491</v>
          </cell>
          <cell r="E136">
            <v>309</v>
          </cell>
          <cell r="F136">
            <v>994</v>
          </cell>
          <cell r="G136">
            <v>65</v>
          </cell>
          <cell r="H136">
            <v>20</v>
          </cell>
          <cell r="I136">
            <v>133</v>
          </cell>
          <cell r="J136">
            <v>1098</v>
          </cell>
          <cell r="K136">
            <v>1118</v>
          </cell>
          <cell r="L136">
            <v>782</v>
          </cell>
          <cell r="M136">
            <v>122</v>
          </cell>
          <cell r="N136">
            <v>221</v>
          </cell>
          <cell r="O136">
            <v>4</v>
          </cell>
          <cell r="P136">
            <v>161</v>
          </cell>
          <cell r="Q136">
            <v>246</v>
          </cell>
          <cell r="R136">
            <v>1720</v>
          </cell>
          <cell r="S136">
            <v>2543</v>
          </cell>
          <cell r="T136">
            <v>1273</v>
          </cell>
          <cell r="U136">
            <v>431</v>
          </cell>
          <cell r="V136">
            <v>1215</v>
          </cell>
          <cell r="W136">
            <v>69</v>
          </cell>
          <cell r="X136">
            <v>181</v>
          </cell>
          <cell r="Y136">
            <v>379</v>
          </cell>
        </row>
        <row r="137">
          <cell r="A137">
            <v>40909</v>
          </cell>
          <cell r="B137">
            <v>460</v>
          </cell>
          <cell r="C137">
            <v>1044</v>
          </cell>
          <cell r="D137">
            <v>544</v>
          </cell>
          <cell r="E137">
            <v>333</v>
          </cell>
          <cell r="F137">
            <v>1043</v>
          </cell>
          <cell r="G137">
            <v>45</v>
          </cell>
          <cell r="H137">
            <v>28</v>
          </cell>
          <cell r="I137">
            <v>87</v>
          </cell>
          <cell r="J137">
            <v>1181</v>
          </cell>
          <cell r="K137">
            <v>908</v>
          </cell>
          <cell r="L137">
            <v>194</v>
          </cell>
          <cell r="M137">
            <v>72</v>
          </cell>
          <cell r="N137">
            <v>117</v>
          </cell>
          <cell r="O137">
            <v>5</v>
          </cell>
          <cell r="P137">
            <v>70</v>
          </cell>
          <cell r="Q137">
            <v>0</v>
          </cell>
          <cell r="R137">
            <v>1641</v>
          </cell>
          <cell r="S137">
            <v>1952</v>
          </cell>
          <cell r="T137">
            <v>738</v>
          </cell>
          <cell r="U137">
            <v>405</v>
          </cell>
          <cell r="V137">
            <v>1160</v>
          </cell>
          <cell r="W137">
            <v>50</v>
          </cell>
          <cell r="X137">
            <v>98</v>
          </cell>
          <cell r="Y137">
            <v>87</v>
          </cell>
        </row>
        <row r="138">
          <cell r="A138">
            <v>40940</v>
          </cell>
          <cell r="B138">
            <v>626</v>
          </cell>
          <cell r="C138">
            <v>1650</v>
          </cell>
          <cell r="D138">
            <v>680</v>
          </cell>
          <cell r="E138">
            <v>414</v>
          </cell>
          <cell r="F138">
            <v>1016</v>
          </cell>
          <cell r="G138">
            <v>60</v>
          </cell>
          <cell r="H138">
            <v>25</v>
          </cell>
          <cell r="I138">
            <v>173</v>
          </cell>
          <cell r="J138">
            <v>490</v>
          </cell>
          <cell r="K138">
            <v>1818</v>
          </cell>
          <cell r="L138">
            <v>444</v>
          </cell>
          <cell r="M138">
            <v>154</v>
          </cell>
          <cell r="N138">
            <v>111</v>
          </cell>
          <cell r="O138">
            <v>4</v>
          </cell>
          <cell r="P138">
            <v>18</v>
          </cell>
          <cell r="Q138">
            <v>148</v>
          </cell>
          <cell r="R138">
            <v>1116</v>
          </cell>
          <cell r="S138">
            <v>3468</v>
          </cell>
          <cell r="T138">
            <v>1124</v>
          </cell>
          <cell r="U138">
            <v>568</v>
          </cell>
          <cell r="V138">
            <v>1127</v>
          </cell>
          <cell r="W138">
            <v>64</v>
          </cell>
          <cell r="X138">
            <v>43</v>
          </cell>
          <cell r="Y138">
            <v>321</v>
          </cell>
        </row>
        <row r="139">
          <cell r="A139">
            <v>40969</v>
          </cell>
          <cell r="B139">
            <v>742</v>
          </cell>
          <cell r="C139">
            <v>1624</v>
          </cell>
          <cell r="D139">
            <v>746</v>
          </cell>
          <cell r="E139">
            <v>478</v>
          </cell>
          <cell r="F139">
            <v>1184</v>
          </cell>
          <cell r="G139">
            <v>65</v>
          </cell>
          <cell r="H139">
            <v>52</v>
          </cell>
          <cell r="I139">
            <v>155</v>
          </cell>
          <cell r="J139">
            <v>1682</v>
          </cell>
          <cell r="K139">
            <v>1226</v>
          </cell>
          <cell r="L139">
            <v>288</v>
          </cell>
          <cell r="M139">
            <v>139</v>
          </cell>
          <cell r="N139">
            <v>456</v>
          </cell>
          <cell r="O139">
            <v>10</v>
          </cell>
          <cell r="P139">
            <v>1</v>
          </cell>
          <cell r="Q139">
            <v>88</v>
          </cell>
          <cell r="R139">
            <v>2424</v>
          </cell>
          <cell r="S139">
            <v>2850</v>
          </cell>
          <cell r="T139">
            <v>1034</v>
          </cell>
          <cell r="U139">
            <v>617</v>
          </cell>
          <cell r="V139">
            <v>1640</v>
          </cell>
          <cell r="W139">
            <v>75</v>
          </cell>
          <cell r="X139">
            <v>53</v>
          </cell>
          <cell r="Y139">
            <v>243</v>
          </cell>
        </row>
        <row r="140">
          <cell r="A140">
            <v>41000</v>
          </cell>
          <cell r="B140">
            <v>538</v>
          </cell>
          <cell r="C140">
            <v>1276</v>
          </cell>
          <cell r="D140">
            <v>525</v>
          </cell>
          <cell r="E140">
            <v>243</v>
          </cell>
          <cell r="F140">
            <v>629</v>
          </cell>
          <cell r="G140">
            <v>41</v>
          </cell>
          <cell r="H140">
            <v>55</v>
          </cell>
          <cell r="I140">
            <v>136</v>
          </cell>
          <cell r="J140">
            <v>990</v>
          </cell>
          <cell r="K140">
            <v>1504</v>
          </cell>
          <cell r="L140">
            <v>492</v>
          </cell>
          <cell r="M140">
            <v>126</v>
          </cell>
          <cell r="N140">
            <v>32</v>
          </cell>
          <cell r="O140">
            <v>36</v>
          </cell>
          <cell r="P140">
            <v>128</v>
          </cell>
          <cell r="Q140">
            <v>63</v>
          </cell>
          <cell r="R140">
            <v>1528</v>
          </cell>
          <cell r="S140">
            <v>2780</v>
          </cell>
          <cell r="T140">
            <v>1017</v>
          </cell>
          <cell r="U140">
            <v>369</v>
          </cell>
          <cell r="V140">
            <v>661</v>
          </cell>
          <cell r="W140">
            <v>77</v>
          </cell>
          <cell r="X140">
            <v>183</v>
          </cell>
          <cell r="Y140">
            <v>199</v>
          </cell>
        </row>
        <row r="141">
          <cell r="A141">
            <v>41030</v>
          </cell>
          <cell r="B141">
            <v>839</v>
          </cell>
          <cell r="C141">
            <v>1758</v>
          </cell>
          <cell r="D141">
            <v>722</v>
          </cell>
          <cell r="E141">
            <v>390</v>
          </cell>
          <cell r="F141">
            <v>958</v>
          </cell>
          <cell r="G141">
            <v>57</v>
          </cell>
          <cell r="H141">
            <v>70</v>
          </cell>
          <cell r="I141">
            <v>198</v>
          </cell>
          <cell r="J141">
            <v>2011</v>
          </cell>
          <cell r="K141">
            <v>2500</v>
          </cell>
          <cell r="L141">
            <v>368</v>
          </cell>
          <cell r="M141">
            <v>140</v>
          </cell>
          <cell r="N141">
            <v>177</v>
          </cell>
          <cell r="O141">
            <v>4</v>
          </cell>
          <cell r="P141">
            <v>177</v>
          </cell>
          <cell r="Q141">
            <v>774</v>
          </cell>
          <cell r="R141">
            <v>2850</v>
          </cell>
          <cell r="S141">
            <v>4258</v>
          </cell>
          <cell r="T141">
            <v>1090</v>
          </cell>
          <cell r="U141">
            <v>530</v>
          </cell>
          <cell r="V141">
            <v>1135</v>
          </cell>
          <cell r="W141">
            <v>61</v>
          </cell>
          <cell r="X141">
            <v>247</v>
          </cell>
          <cell r="Y141">
            <v>972</v>
          </cell>
        </row>
        <row r="142">
          <cell r="A142">
            <v>41061</v>
          </cell>
          <cell r="B142">
            <v>684</v>
          </cell>
          <cell r="C142">
            <v>1631</v>
          </cell>
          <cell r="D142">
            <v>686</v>
          </cell>
          <cell r="E142">
            <v>321</v>
          </cell>
          <cell r="F142">
            <v>896</v>
          </cell>
          <cell r="G142">
            <v>49</v>
          </cell>
          <cell r="H142">
            <v>79</v>
          </cell>
          <cell r="I142">
            <v>104</v>
          </cell>
          <cell r="J142">
            <v>1725</v>
          </cell>
          <cell r="K142">
            <v>3264</v>
          </cell>
          <cell r="L142">
            <v>787</v>
          </cell>
          <cell r="M142">
            <v>149</v>
          </cell>
          <cell r="N142">
            <v>590</v>
          </cell>
          <cell r="O142">
            <v>21</v>
          </cell>
          <cell r="P142">
            <v>29</v>
          </cell>
          <cell r="Q142">
            <v>182</v>
          </cell>
          <cell r="R142">
            <v>2409</v>
          </cell>
          <cell r="S142">
            <v>4895</v>
          </cell>
          <cell r="T142">
            <v>1473</v>
          </cell>
          <cell r="U142">
            <v>470</v>
          </cell>
          <cell r="V142">
            <v>1486</v>
          </cell>
          <cell r="W142">
            <v>70</v>
          </cell>
          <cell r="X142">
            <v>108</v>
          </cell>
          <cell r="Y142">
            <v>286</v>
          </cell>
        </row>
        <row r="143">
          <cell r="A143">
            <v>41091</v>
          </cell>
          <cell r="B143">
            <v>978</v>
          </cell>
          <cell r="C143">
            <v>1736</v>
          </cell>
          <cell r="D143">
            <v>653</v>
          </cell>
          <cell r="E143">
            <v>373</v>
          </cell>
          <cell r="F143">
            <v>982</v>
          </cell>
          <cell r="G143">
            <v>56</v>
          </cell>
          <cell r="H143">
            <v>52</v>
          </cell>
          <cell r="I143">
            <v>177</v>
          </cell>
          <cell r="J143">
            <v>1141</v>
          </cell>
          <cell r="K143">
            <v>1028</v>
          </cell>
          <cell r="L143">
            <v>387</v>
          </cell>
          <cell r="M143">
            <v>104</v>
          </cell>
          <cell r="N143">
            <v>392</v>
          </cell>
          <cell r="O143">
            <v>43</v>
          </cell>
          <cell r="P143">
            <v>6</v>
          </cell>
          <cell r="Q143">
            <v>20</v>
          </cell>
          <cell r="R143">
            <v>2119</v>
          </cell>
          <cell r="S143">
            <v>2764</v>
          </cell>
          <cell r="T143">
            <v>1040</v>
          </cell>
          <cell r="U143">
            <v>477</v>
          </cell>
          <cell r="V143">
            <v>1374</v>
          </cell>
          <cell r="W143">
            <v>99</v>
          </cell>
          <cell r="X143">
            <v>58</v>
          </cell>
          <cell r="Y143">
            <v>197</v>
          </cell>
        </row>
        <row r="144">
          <cell r="A144">
            <v>41122</v>
          </cell>
          <cell r="B144">
            <v>786</v>
          </cell>
          <cell r="C144">
            <v>1814</v>
          </cell>
          <cell r="D144">
            <v>661</v>
          </cell>
          <cell r="E144">
            <v>404</v>
          </cell>
          <cell r="F144">
            <v>1230</v>
          </cell>
          <cell r="G144">
            <v>49</v>
          </cell>
          <cell r="H144">
            <v>96</v>
          </cell>
          <cell r="I144">
            <v>169</v>
          </cell>
          <cell r="J144">
            <v>1056</v>
          </cell>
          <cell r="K144">
            <v>2291</v>
          </cell>
          <cell r="L144">
            <v>400</v>
          </cell>
          <cell r="M144">
            <v>116</v>
          </cell>
          <cell r="N144">
            <v>477</v>
          </cell>
          <cell r="O144">
            <v>22</v>
          </cell>
          <cell r="P144">
            <v>157</v>
          </cell>
          <cell r="Q144">
            <v>56</v>
          </cell>
          <cell r="R144">
            <v>1842</v>
          </cell>
          <cell r="S144">
            <v>4105</v>
          </cell>
          <cell r="T144">
            <v>1061</v>
          </cell>
          <cell r="U144">
            <v>520</v>
          </cell>
          <cell r="V144">
            <v>1707</v>
          </cell>
          <cell r="W144">
            <v>71</v>
          </cell>
          <cell r="X144">
            <v>253</v>
          </cell>
          <cell r="Y144">
            <v>225</v>
          </cell>
        </row>
        <row r="145">
          <cell r="A145">
            <v>41153</v>
          </cell>
          <cell r="B145">
            <v>839</v>
          </cell>
          <cell r="C145">
            <v>1632</v>
          </cell>
          <cell r="D145">
            <v>567</v>
          </cell>
          <cell r="E145">
            <v>416</v>
          </cell>
          <cell r="F145">
            <v>1155</v>
          </cell>
          <cell r="G145">
            <v>57</v>
          </cell>
          <cell r="H145">
            <v>45</v>
          </cell>
          <cell r="I145">
            <v>150</v>
          </cell>
          <cell r="J145">
            <v>2460</v>
          </cell>
          <cell r="K145">
            <v>2694</v>
          </cell>
          <cell r="L145">
            <v>776</v>
          </cell>
          <cell r="M145">
            <v>105</v>
          </cell>
          <cell r="N145">
            <v>353</v>
          </cell>
          <cell r="O145">
            <v>0</v>
          </cell>
          <cell r="P145">
            <v>387</v>
          </cell>
          <cell r="Q145">
            <v>76</v>
          </cell>
          <cell r="R145">
            <v>3299</v>
          </cell>
          <cell r="S145">
            <v>4326</v>
          </cell>
          <cell r="T145">
            <v>1343</v>
          </cell>
          <cell r="U145">
            <v>521</v>
          </cell>
          <cell r="V145">
            <v>1508</v>
          </cell>
          <cell r="W145">
            <v>57</v>
          </cell>
          <cell r="X145">
            <v>432</v>
          </cell>
          <cell r="Y145">
            <v>226</v>
          </cell>
        </row>
        <row r="146">
          <cell r="A146">
            <v>41183</v>
          </cell>
          <cell r="B146">
            <v>1060</v>
          </cell>
          <cell r="C146">
            <v>1832</v>
          </cell>
          <cell r="D146">
            <v>582</v>
          </cell>
          <cell r="E146">
            <v>388</v>
          </cell>
          <cell r="F146">
            <v>1266</v>
          </cell>
          <cell r="G146">
            <v>59</v>
          </cell>
          <cell r="H146">
            <v>48</v>
          </cell>
          <cell r="I146">
            <v>139</v>
          </cell>
          <cell r="J146">
            <v>2396</v>
          </cell>
          <cell r="K146">
            <v>1661</v>
          </cell>
          <cell r="L146">
            <v>585</v>
          </cell>
          <cell r="M146">
            <v>218</v>
          </cell>
          <cell r="N146">
            <v>587</v>
          </cell>
          <cell r="O146">
            <v>6</v>
          </cell>
          <cell r="P146">
            <v>5</v>
          </cell>
          <cell r="Q146">
            <v>112</v>
          </cell>
          <cell r="R146">
            <v>3456</v>
          </cell>
          <cell r="S146">
            <v>3493</v>
          </cell>
          <cell r="T146">
            <v>1167</v>
          </cell>
          <cell r="U146">
            <v>606</v>
          </cell>
          <cell r="V146">
            <v>1853</v>
          </cell>
          <cell r="W146">
            <v>65</v>
          </cell>
          <cell r="X146">
            <v>53</v>
          </cell>
          <cell r="Y146">
            <v>251</v>
          </cell>
        </row>
        <row r="147">
          <cell r="A147">
            <v>41214</v>
          </cell>
          <cell r="B147">
            <v>915</v>
          </cell>
          <cell r="C147">
            <v>1565</v>
          </cell>
          <cell r="D147">
            <v>590</v>
          </cell>
          <cell r="E147">
            <v>439</v>
          </cell>
          <cell r="F147">
            <v>1436</v>
          </cell>
          <cell r="G147">
            <v>56</v>
          </cell>
          <cell r="H147">
            <v>73</v>
          </cell>
          <cell r="I147">
            <v>171</v>
          </cell>
          <cell r="J147">
            <v>1679</v>
          </cell>
          <cell r="K147">
            <v>2071</v>
          </cell>
          <cell r="L147">
            <v>655</v>
          </cell>
          <cell r="M147">
            <v>140</v>
          </cell>
          <cell r="N147">
            <v>284</v>
          </cell>
          <cell r="O147">
            <v>9</v>
          </cell>
          <cell r="P147">
            <v>78</v>
          </cell>
          <cell r="Q147">
            <v>317</v>
          </cell>
          <cell r="R147">
            <v>2594</v>
          </cell>
          <cell r="S147">
            <v>3636</v>
          </cell>
          <cell r="T147">
            <v>1245</v>
          </cell>
          <cell r="U147">
            <v>579</v>
          </cell>
          <cell r="V147">
            <v>1720</v>
          </cell>
          <cell r="W147">
            <v>65</v>
          </cell>
          <cell r="X147">
            <v>151</v>
          </cell>
          <cell r="Y147">
            <v>488</v>
          </cell>
        </row>
        <row r="148">
          <cell r="A148">
            <v>41244</v>
          </cell>
          <cell r="B148">
            <v>773</v>
          </cell>
          <cell r="C148">
            <v>1202</v>
          </cell>
          <cell r="D148">
            <v>420</v>
          </cell>
          <cell r="E148">
            <v>359</v>
          </cell>
          <cell r="F148">
            <v>1022</v>
          </cell>
          <cell r="G148">
            <v>35</v>
          </cell>
          <cell r="H148">
            <v>42</v>
          </cell>
          <cell r="I148">
            <v>123</v>
          </cell>
          <cell r="J148">
            <v>2422</v>
          </cell>
          <cell r="K148">
            <v>1869</v>
          </cell>
          <cell r="L148">
            <v>659</v>
          </cell>
          <cell r="M148">
            <v>121</v>
          </cell>
          <cell r="N148">
            <v>368</v>
          </cell>
          <cell r="O148">
            <v>8</v>
          </cell>
          <cell r="P148">
            <v>75</v>
          </cell>
          <cell r="Q148">
            <v>176</v>
          </cell>
          <cell r="R148">
            <v>3195</v>
          </cell>
          <cell r="S148">
            <v>3071</v>
          </cell>
          <cell r="T148">
            <v>1079</v>
          </cell>
          <cell r="U148">
            <v>480</v>
          </cell>
          <cell r="V148">
            <v>1390</v>
          </cell>
          <cell r="W148">
            <v>43</v>
          </cell>
          <cell r="X148">
            <v>117</v>
          </cell>
          <cell r="Y148">
            <v>299</v>
          </cell>
        </row>
        <row r="149">
          <cell r="A149">
            <v>41275</v>
          </cell>
          <cell r="B149">
            <v>580</v>
          </cell>
          <cell r="C149">
            <v>1046</v>
          </cell>
          <cell r="D149">
            <v>524</v>
          </cell>
          <cell r="E149">
            <v>283</v>
          </cell>
          <cell r="F149">
            <v>1163</v>
          </cell>
          <cell r="G149">
            <v>49</v>
          </cell>
          <cell r="H149">
            <v>47</v>
          </cell>
          <cell r="I149">
            <v>107</v>
          </cell>
          <cell r="J149">
            <v>1586</v>
          </cell>
          <cell r="K149">
            <v>1234</v>
          </cell>
          <cell r="L149">
            <v>371</v>
          </cell>
          <cell r="M149">
            <v>134</v>
          </cell>
          <cell r="N149">
            <v>245</v>
          </cell>
          <cell r="O149">
            <v>2</v>
          </cell>
          <cell r="P149">
            <v>45</v>
          </cell>
          <cell r="Q149">
            <v>95</v>
          </cell>
          <cell r="R149">
            <v>2166</v>
          </cell>
          <cell r="S149">
            <v>2280</v>
          </cell>
          <cell r="T149">
            <v>895</v>
          </cell>
          <cell r="U149">
            <v>417</v>
          </cell>
          <cell r="V149">
            <v>1408</v>
          </cell>
          <cell r="W149">
            <v>51</v>
          </cell>
          <cell r="X149">
            <v>92</v>
          </cell>
          <cell r="Y149">
            <v>202</v>
          </cell>
        </row>
        <row r="150">
          <cell r="A150">
            <v>41306</v>
          </cell>
          <cell r="B150">
            <v>887</v>
          </cell>
          <cell r="C150">
            <v>1402</v>
          </cell>
          <cell r="D150">
            <v>526</v>
          </cell>
          <cell r="E150">
            <v>446</v>
          </cell>
          <cell r="F150">
            <v>1160</v>
          </cell>
          <cell r="G150">
            <v>36</v>
          </cell>
          <cell r="H150">
            <v>44</v>
          </cell>
          <cell r="I150">
            <v>117</v>
          </cell>
          <cell r="J150">
            <v>1025</v>
          </cell>
          <cell r="K150">
            <v>1487</v>
          </cell>
          <cell r="L150">
            <v>570</v>
          </cell>
          <cell r="M150">
            <v>297</v>
          </cell>
          <cell r="N150">
            <v>269</v>
          </cell>
          <cell r="O150">
            <v>11</v>
          </cell>
          <cell r="P150">
            <v>237</v>
          </cell>
          <cell r="Q150">
            <v>275</v>
          </cell>
          <cell r="R150">
            <v>1912</v>
          </cell>
          <cell r="S150">
            <v>2889</v>
          </cell>
          <cell r="T150">
            <v>1096</v>
          </cell>
          <cell r="U150">
            <v>743</v>
          </cell>
          <cell r="V150">
            <v>1429</v>
          </cell>
          <cell r="W150">
            <v>47</v>
          </cell>
          <cell r="X150">
            <v>281</v>
          </cell>
          <cell r="Y150">
            <v>392</v>
          </cell>
        </row>
        <row r="151">
          <cell r="A151">
            <v>41334</v>
          </cell>
          <cell r="B151">
            <v>815</v>
          </cell>
          <cell r="C151">
            <v>1329</v>
          </cell>
          <cell r="D151">
            <v>551</v>
          </cell>
          <cell r="E151">
            <v>371</v>
          </cell>
          <cell r="F151">
            <v>1315</v>
          </cell>
          <cell r="G151">
            <v>38</v>
          </cell>
          <cell r="H151">
            <v>76</v>
          </cell>
          <cell r="I151">
            <v>183</v>
          </cell>
          <cell r="J151">
            <v>1377</v>
          </cell>
          <cell r="K151">
            <v>1545</v>
          </cell>
          <cell r="L151">
            <v>663</v>
          </cell>
          <cell r="M151">
            <v>97</v>
          </cell>
          <cell r="N151">
            <v>344</v>
          </cell>
          <cell r="O151">
            <v>7</v>
          </cell>
          <cell r="P151">
            <v>101</v>
          </cell>
          <cell r="Q151">
            <v>121</v>
          </cell>
          <cell r="R151">
            <v>2192</v>
          </cell>
          <cell r="S151">
            <v>2874</v>
          </cell>
          <cell r="T151">
            <v>1214</v>
          </cell>
          <cell r="U151">
            <v>468</v>
          </cell>
          <cell r="V151">
            <v>1659</v>
          </cell>
          <cell r="W151">
            <v>45</v>
          </cell>
          <cell r="X151">
            <v>177</v>
          </cell>
          <cell r="Y151">
            <v>304</v>
          </cell>
        </row>
        <row r="152">
          <cell r="A152">
            <v>41365</v>
          </cell>
          <cell r="B152">
            <v>804</v>
          </cell>
          <cell r="C152">
            <v>1518</v>
          </cell>
          <cell r="D152">
            <v>648</v>
          </cell>
          <cell r="E152">
            <v>428</v>
          </cell>
          <cell r="F152">
            <v>1346</v>
          </cell>
          <cell r="G152">
            <v>29</v>
          </cell>
          <cell r="H152">
            <v>68</v>
          </cell>
          <cell r="I152">
            <v>129</v>
          </cell>
          <cell r="J152">
            <v>2335</v>
          </cell>
          <cell r="K152">
            <v>1954</v>
          </cell>
          <cell r="L152">
            <v>465</v>
          </cell>
          <cell r="M152">
            <v>141</v>
          </cell>
          <cell r="N152">
            <v>547</v>
          </cell>
          <cell r="O152">
            <v>55</v>
          </cell>
          <cell r="P152">
            <v>93</v>
          </cell>
          <cell r="Q152">
            <v>237</v>
          </cell>
          <cell r="R152">
            <v>3139</v>
          </cell>
          <cell r="S152">
            <v>3472</v>
          </cell>
          <cell r="T152">
            <v>1113</v>
          </cell>
          <cell r="U152">
            <v>569</v>
          </cell>
          <cell r="V152">
            <v>1893</v>
          </cell>
          <cell r="W152">
            <v>84</v>
          </cell>
          <cell r="X152">
            <v>161</v>
          </cell>
          <cell r="Y152">
            <v>366</v>
          </cell>
        </row>
        <row r="153">
          <cell r="A153">
            <v>41395</v>
          </cell>
          <cell r="B153">
            <v>1069</v>
          </cell>
          <cell r="C153">
            <v>1868</v>
          </cell>
          <cell r="D153">
            <v>690</v>
          </cell>
          <cell r="E153">
            <v>505</v>
          </cell>
          <cell r="F153">
            <v>1660</v>
          </cell>
          <cell r="G153">
            <v>44</v>
          </cell>
          <cell r="H153">
            <v>57</v>
          </cell>
          <cell r="I153">
            <v>120</v>
          </cell>
          <cell r="J153">
            <v>1383</v>
          </cell>
          <cell r="K153">
            <v>1605</v>
          </cell>
          <cell r="L153">
            <v>676</v>
          </cell>
          <cell r="M153">
            <v>358</v>
          </cell>
          <cell r="N153">
            <v>635</v>
          </cell>
          <cell r="O153">
            <v>11</v>
          </cell>
          <cell r="P153">
            <v>49</v>
          </cell>
          <cell r="Q153">
            <v>487</v>
          </cell>
          <cell r="R153">
            <v>2452</v>
          </cell>
          <cell r="S153">
            <v>3473</v>
          </cell>
          <cell r="T153">
            <v>1366</v>
          </cell>
          <cell r="U153">
            <v>863</v>
          </cell>
          <cell r="V153">
            <v>2295</v>
          </cell>
          <cell r="W153">
            <v>55</v>
          </cell>
          <cell r="X153">
            <v>106</v>
          </cell>
          <cell r="Y153">
            <v>607</v>
          </cell>
        </row>
        <row r="154">
          <cell r="A154">
            <v>41426</v>
          </cell>
          <cell r="B154">
            <v>870</v>
          </cell>
          <cell r="C154">
            <v>1427</v>
          </cell>
          <cell r="D154">
            <v>589</v>
          </cell>
          <cell r="E154">
            <v>439</v>
          </cell>
          <cell r="F154">
            <v>1524</v>
          </cell>
          <cell r="G154">
            <v>52</v>
          </cell>
          <cell r="H154">
            <v>55</v>
          </cell>
          <cell r="I154">
            <v>128</v>
          </cell>
          <cell r="J154">
            <v>1956</v>
          </cell>
          <cell r="K154">
            <v>1033</v>
          </cell>
          <cell r="L154">
            <v>775</v>
          </cell>
          <cell r="M154">
            <v>119</v>
          </cell>
          <cell r="N154">
            <v>413</v>
          </cell>
          <cell r="O154">
            <v>22</v>
          </cell>
          <cell r="P154">
            <v>37</v>
          </cell>
          <cell r="Q154">
            <v>117</v>
          </cell>
          <cell r="R154">
            <v>2826</v>
          </cell>
          <cell r="S154">
            <v>2460</v>
          </cell>
          <cell r="T154">
            <v>1364</v>
          </cell>
          <cell r="U154">
            <v>558</v>
          </cell>
          <cell r="V154">
            <v>1937</v>
          </cell>
          <cell r="W154">
            <v>74</v>
          </cell>
          <cell r="X154">
            <v>92</v>
          </cell>
          <cell r="Y154">
            <v>245</v>
          </cell>
        </row>
        <row r="155">
          <cell r="A155">
            <v>41456</v>
          </cell>
          <cell r="B155">
            <v>1092</v>
          </cell>
          <cell r="C155">
            <v>1696</v>
          </cell>
          <cell r="D155">
            <v>776</v>
          </cell>
          <cell r="E155">
            <v>525</v>
          </cell>
          <cell r="F155">
            <v>1651</v>
          </cell>
          <cell r="G155">
            <v>64</v>
          </cell>
          <cell r="H155">
            <v>134</v>
          </cell>
          <cell r="I155">
            <v>206</v>
          </cell>
          <cell r="J155">
            <v>1568</v>
          </cell>
          <cell r="K155">
            <v>2174</v>
          </cell>
          <cell r="L155">
            <v>695</v>
          </cell>
          <cell r="M155">
            <v>263</v>
          </cell>
          <cell r="N155">
            <v>445</v>
          </cell>
          <cell r="O155">
            <v>28</v>
          </cell>
          <cell r="P155">
            <v>187</v>
          </cell>
          <cell r="Q155">
            <v>638</v>
          </cell>
          <cell r="R155">
            <v>2660</v>
          </cell>
          <cell r="S155">
            <v>3870</v>
          </cell>
          <cell r="T155">
            <v>1471</v>
          </cell>
          <cell r="U155">
            <v>788</v>
          </cell>
          <cell r="V155">
            <v>2096</v>
          </cell>
          <cell r="W155">
            <v>92</v>
          </cell>
          <cell r="X155">
            <v>321</v>
          </cell>
          <cell r="Y155">
            <v>844</v>
          </cell>
        </row>
        <row r="156">
          <cell r="A156">
            <v>41487</v>
          </cell>
          <cell r="B156">
            <v>937</v>
          </cell>
          <cell r="C156">
            <v>1719</v>
          </cell>
          <cell r="D156">
            <v>735</v>
          </cell>
          <cell r="E156">
            <v>487</v>
          </cell>
          <cell r="F156">
            <v>1710</v>
          </cell>
          <cell r="G156">
            <v>66</v>
          </cell>
          <cell r="H156">
            <v>73</v>
          </cell>
          <cell r="I156">
            <v>63</v>
          </cell>
          <cell r="J156">
            <v>2172</v>
          </cell>
          <cell r="K156">
            <v>1466</v>
          </cell>
          <cell r="L156">
            <v>902</v>
          </cell>
          <cell r="M156">
            <v>197</v>
          </cell>
          <cell r="N156">
            <v>385</v>
          </cell>
          <cell r="O156">
            <v>24</v>
          </cell>
          <cell r="P156">
            <v>13</v>
          </cell>
          <cell r="Q156">
            <v>311</v>
          </cell>
          <cell r="R156">
            <v>3109</v>
          </cell>
          <cell r="S156">
            <v>3185</v>
          </cell>
          <cell r="T156">
            <v>1637</v>
          </cell>
          <cell r="U156">
            <v>684</v>
          </cell>
          <cell r="V156">
            <v>2095</v>
          </cell>
          <cell r="W156">
            <v>90</v>
          </cell>
          <cell r="X156">
            <v>86</v>
          </cell>
          <cell r="Y156">
            <v>374</v>
          </cell>
        </row>
        <row r="157">
          <cell r="A157">
            <v>41518</v>
          </cell>
          <cell r="B157">
            <v>1069</v>
          </cell>
          <cell r="C157">
            <v>1593</v>
          </cell>
          <cell r="D157">
            <v>780</v>
          </cell>
          <cell r="E157">
            <v>487</v>
          </cell>
          <cell r="F157">
            <v>1561</v>
          </cell>
          <cell r="G157">
            <v>48</v>
          </cell>
          <cell r="H157">
            <v>53</v>
          </cell>
          <cell r="I157">
            <v>122</v>
          </cell>
          <cell r="J157">
            <v>3629</v>
          </cell>
          <cell r="K157">
            <v>2537</v>
          </cell>
          <cell r="L157">
            <v>1042</v>
          </cell>
          <cell r="M157">
            <v>251</v>
          </cell>
          <cell r="N157">
            <v>536</v>
          </cell>
          <cell r="O157">
            <v>3</v>
          </cell>
          <cell r="P157">
            <v>129</v>
          </cell>
          <cell r="Q157">
            <v>188</v>
          </cell>
          <cell r="R157">
            <v>4698</v>
          </cell>
          <cell r="S157">
            <v>4130</v>
          </cell>
          <cell r="T157">
            <v>1822</v>
          </cell>
          <cell r="U157">
            <v>738</v>
          </cell>
          <cell r="V157">
            <v>2097</v>
          </cell>
          <cell r="W157">
            <v>51</v>
          </cell>
          <cell r="X157">
            <v>182</v>
          </cell>
          <cell r="Y157">
            <v>310</v>
          </cell>
        </row>
        <row r="158">
          <cell r="A158">
            <v>41548</v>
          </cell>
          <cell r="B158">
            <v>1168</v>
          </cell>
          <cell r="C158">
            <v>1787</v>
          </cell>
          <cell r="D158">
            <v>807</v>
          </cell>
          <cell r="E158">
            <v>537</v>
          </cell>
          <cell r="F158">
            <v>1775</v>
          </cell>
          <cell r="G158">
            <v>60</v>
          </cell>
          <cell r="H158">
            <v>63</v>
          </cell>
          <cell r="I158">
            <v>105</v>
          </cell>
          <cell r="J158">
            <v>2558</v>
          </cell>
          <cell r="K158">
            <v>2860</v>
          </cell>
          <cell r="L158">
            <v>1265</v>
          </cell>
          <cell r="M158">
            <v>271</v>
          </cell>
          <cell r="N158">
            <v>350</v>
          </cell>
          <cell r="O158">
            <v>5</v>
          </cell>
          <cell r="P158">
            <v>247</v>
          </cell>
          <cell r="Q158">
            <v>346</v>
          </cell>
          <cell r="R158">
            <v>3726</v>
          </cell>
          <cell r="S158">
            <v>4647</v>
          </cell>
          <cell r="T158">
            <v>2072</v>
          </cell>
          <cell r="U158">
            <v>808</v>
          </cell>
          <cell r="V158">
            <v>2125</v>
          </cell>
          <cell r="W158">
            <v>65</v>
          </cell>
          <cell r="X158">
            <v>310</v>
          </cell>
          <cell r="Y158">
            <v>451</v>
          </cell>
        </row>
        <row r="159">
          <cell r="A159">
            <v>41579</v>
          </cell>
          <cell r="B159">
            <v>1092</v>
          </cell>
          <cell r="C159">
            <v>1836</v>
          </cell>
          <cell r="D159">
            <v>737</v>
          </cell>
          <cell r="E159">
            <v>517</v>
          </cell>
          <cell r="F159">
            <v>1605</v>
          </cell>
          <cell r="G159">
            <v>45</v>
          </cell>
          <cell r="H159">
            <v>42</v>
          </cell>
          <cell r="I159">
            <v>175</v>
          </cell>
          <cell r="J159">
            <v>2616</v>
          </cell>
          <cell r="K159">
            <v>1970</v>
          </cell>
          <cell r="L159">
            <v>1632</v>
          </cell>
          <cell r="M159">
            <v>403</v>
          </cell>
          <cell r="N159">
            <v>577</v>
          </cell>
          <cell r="O159">
            <v>6</v>
          </cell>
          <cell r="P159">
            <v>49</v>
          </cell>
          <cell r="Q159">
            <v>152</v>
          </cell>
          <cell r="R159">
            <v>3708</v>
          </cell>
          <cell r="S159">
            <v>3806</v>
          </cell>
          <cell r="T159">
            <v>2369</v>
          </cell>
          <cell r="U159">
            <v>920</v>
          </cell>
          <cell r="V159">
            <v>2182</v>
          </cell>
          <cell r="W159">
            <v>51</v>
          </cell>
          <cell r="X159">
            <v>91</v>
          </cell>
          <cell r="Y159">
            <v>327</v>
          </cell>
        </row>
        <row r="160">
          <cell r="A160">
            <v>41609</v>
          </cell>
          <cell r="B160">
            <v>948</v>
          </cell>
          <cell r="C160">
            <v>1357</v>
          </cell>
          <cell r="D160">
            <v>562</v>
          </cell>
          <cell r="E160">
            <v>498</v>
          </cell>
          <cell r="F160">
            <v>1433</v>
          </cell>
          <cell r="G160">
            <v>39</v>
          </cell>
          <cell r="H160">
            <v>22</v>
          </cell>
          <cell r="I160">
            <v>128</v>
          </cell>
          <cell r="J160">
            <v>2918</v>
          </cell>
          <cell r="K160">
            <v>1801</v>
          </cell>
          <cell r="L160">
            <v>1490</v>
          </cell>
          <cell r="M160">
            <v>213</v>
          </cell>
          <cell r="N160">
            <v>471</v>
          </cell>
          <cell r="O160">
            <v>16</v>
          </cell>
          <cell r="P160">
            <v>19</v>
          </cell>
          <cell r="Q160">
            <v>251</v>
          </cell>
          <cell r="R160">
            <v>3866</v>
          </cell>
          <cell r="S160">
            <v>3158</v>
          </cell>
          <cell r="T160">
            <v>2052</v>
          </cell>
          <cell r="U160">
            <v>711</v>
          </cell>
          <cell r="V160">
            <v>1904</v>
          </cell>
          <cell r="W160">
            <v>55</v>
          </cell>
          <cell r="X160">
            <v>41</v>
          </cell>
          <cell r="Y160">
            <v>379</v>
          </cell>
        </row>
        <row r="161">
          <cell r="A161">
            <v>41640</v>
          </cell>
          <cell r="B161">
            <v>940</v>
          </cell>
          <cell r="C161">
            <v>1591</v>
          </cell>
          <cell r="D161">
            <v>736</v>
          </cell>
          <cell r="E161">
            <v>496</v>
          </cell>
          <cell r="F161">
            <v>1406</v>
          </cell>
          <cell r="G161">
            <v>52</v>
          </cell>
          <cell r="H161">
            <v>49</v>
          </cell>
          <cell r="I161">
            <v>161</v>
          </cell>
          <cell r="J161">
            <v>2390</v>
          </cell>
          <cell r="K161">
            <v>1325</v>
          </cell>
          <cell r="L161">
            <v>1094</v>
          </cell>
          <cell r="M161">
            <v>252</v>
          </cell>
          <cell r="N161">
            <v>488</v>
          </cell>
          <cell r="O161">
            <v>0</v>
          </cell>
          <cell r="P161">
            <v>32</v>
          </cell>
          <cell r="Q161">
            <v>296</v>
          </cell>
          <cell r="R161">
            <v>3330</v>
          </cell>
          <cell r="S161">
            <v>2916</v>
          </cell>
          <cell r="T161">
            <v>1830</v>
          </cell>
          <cell r="U161">
            <v>748</v>
          </cell>
          <cell r="V161">
            <v>1894</v>
          </cell>
          <cell r="W161">
            <v>52</v>
          </cell>
          <cell r="X161">
            <v>81</v>
          </cell>
          <cell r="Y161">
            <v>457</v>
          </cell>
        </row>
        <row r="162">
          <cell r="A162">
            <v>41671</v>
          </cell>
          <cell r="B162">
            <v>1128</v>
          </cell>
          <cell r="C162">
            <v>1805</v>
          </cell>
          <cell r="D162">
            <v>766</v>
          </cell>
          <cell r="E162">
            <v>556</v>
          </cell>
          <cell r="F162">
            <v>1613</v>
          </cell>
          <cell r="G162">
            <v>69</v>
          </cell>
          <cell r="H162">
            <v>64</v>
          </cell>
          <cell r="I162">
            <v>128</v>
          </cell>
          <cell r="J162">
            <v>1675</v>
          </cell>
          <cell r="K162">
            <v>2107</v>
          </cell>
          <cell r="L162">
            <v>657</v>
          </cell>
          <cell r="M162">
            <v>122</v>
          </cell>
          <cell r="N162">
            <v>679</v>
          </cell>
          <cell r="O162">
            <v>7</v>
          </cell>
          <cell r="P162">
            <v>9</v>
          </cell>
          <cell r="Q162">
            <v>259</v>
          </cell>
          <cell r="R162">
            <v>2803</v>
          </cell>
          <cell r="S162">
            <v>3912</v>
          </cell>
          <cell r="T162">
            <v>1423</v>
          </cell>
          <cell r="U162">
            <v>678</v>
          </cell>
          <cell r="V162">
            <v>2292</v>
          </cell>
          <cell r="W162">
            <v>76</v>
          </cell>
          <cell r="X162">
            <v>73</v>
          </cell>
          <cell r="Y162">
            <v>387</v>
          </cell>
        </row>
        <row r="163">
          <cell r="A163">
            <v>41699</v>
          </cell>
          <cell r="B163">
            <v>1155</v>
          </cell>
          <cell r="C163">
            <v>1783</v>
          </cell>
          <cell r="D163">
            <v>790</v>
          </cell>
          <cell r="E163">
            <v>548</v>
          </cell>
          <cell r="F163">
            <v>1696</v>
          </cell>
          <cell r="G163">
            <v>52</v>
          </cell>
          <cell r="H163">
            <v>72</v>
          </cell>
          <cell r="I163">
            <v>184</v>
          </cell>
          <cell r="J163">
            <v>2534</v>
          </cell>
          <cell r="K163">
            <v>1499</v>
          </cell>
          <cell r="L163">
            <v>692</v>
          </cell>
          <cell r="M163">
            <v>65</v>
          </cell>
          <cell r="N163">
            <v>348</v>
          </cell>
          <cell r="O163">
            <v>0</v>
          </cell>
          <cell r="P163">
            <v>6</v>
          </cell>
          <cell r="Q163">
            <v>226</v>
          </cell>
          <cell r="R163">
            <v>3689</v>
          </cell>
          <cell r="S163">
            <v>3282</v>
          </cell>
          <cell r="T163">
            <v>1482</v>
          </cell>
          <cell r="U163">
            <v>613</v>
          </cell>
          <cell r="V163">
            <v>2044</v>
          </cell>
          <cell r="W163">
            <v>52</v>
          </cell>
          <cell r="X163">
            <v>78</v>
          </cell>
          <cell r="Y163">
            <v>410</v>
          </cell>
        </row>
        <row r="164">
          <cell r="A164">
            <v>41730</v>
          </cell>
          <cell r="B164">
            <v>928</v>
          </cell>
          <cell r="C164">
            <v>1734</v>
          </cell>
          <cell r="D164">
            <v>918</v>
          </cell>
          <cell r="E164">
            <v>484</v>
          </cell>
          <cell r="F164">
            <v>1495</v>
          </cell>
          <cell r="G164">
            <v>76</v>
          </cell>
          <cell r="H164">
            <v>66</v>
          </cell>
          <cell r="I164">
            <v>159</v>
          </cell>
          <cell r="J164">
            <v>1572</v>
          </cell>
          <cell r="K164">
            <v>2901</v>
          </cell>
          <cell r="L164">
            <v>435</v>
          </cell>
          <cell r="M164">
            <v>258</v>
          </cell>
          <cell r="N164">
            <v>505</v>
          </cell>
          <cell r="O164">
            <v>0</v>
          </cell>
          <cell r="P164">
            <v>17</v>
          </cell>
          <cell r="Q164">
            <v>134</v>
          </cell>
          <cell r="R164">
            <v>2500</v>
          </cell>
          <cell r="S164">
            <v>4635</v>
          </cell>
          <cell r="T164">
            <v>1353</v>
          </cell>
          <cell r="U164">
            <v>742</v>
          </cell>
          <cell r="V164">
            <v>2000</v>
          </cell>
          <cell r="W164">
            <v>76</v>
          </cell>
          <cell r="X164">
            <v>83</v>
          </cell>
          <cell r="Y164">
            <v>293</v>
          </cell>
        </row>
        <row r="165">
          <cell r="A165">
            <v>41760</v>
          </cell>
          <cell r="B165">
            <v>1170</v>
          </cell>
          <cell r="C165">
            <v>2026</v>
          </cell>
          <cell r="D165">
            <v>931</v>
          </cell>
          <cell r="E165">
            <v>604</v>
          </cell>
          <cell r="F165">
            <v>1921</v>
          </cell>
          <cell r="G165">
            <v>109</v>
          </cell>
          <cell r="H165">
            <v>87</v>
          </cell>
          <cell r="I165">
            <v>180</v>
          </cell>
          <cell r="J165">
            <v>2168</v>
          </cell>
          <cell r="K165">
            <v>1422</v>
          </cell>
          <cell r="L165">
            <v>1028</v>
          </cell>
          <cell r="M165">
            <v>232</v>
          </cell>
          <cell r="N165">
            <v>672</v>
          </cell>
          <cell r="O165">
            <v>8</v>
          </cell>
          <cell r="P165">
            <v>334</v>
          </cell>
          <cell r="Q165">
            <v>33</v>
          </cell>
          <cell r="R165">
            <v>3338</v>
          </cell>
          <cell r="S165">
            <v>3448</v>
          </cell>
          <cell r="T165">
            <v>1959</v>
          </cell>
          <cell r="U165">
            <v>836</v>
          </cell>
          <cell r="V165">
            <v>2593</v>
          </cell>
          <cell r="W165">
            <v>117</v>
          </cell>
          <cell r="X165">
            <v>421</v>
          </cell>
          <cell r="Y165">
            <v>213</v>
          </cell>
        </row>
        <row r="166">
          <cell r="A166">
            <v>41791</v>
          </cell>
          <cell r="B166">
            <v>1045</v>
          </cell>
          <cell r="C166">
            <v>1798</v>
          </cell>
          <cell r="D166">
            <v>920</v>
          </cell>
          <cell r="E166">
            <v>487</v>
          </cell>
          <cell r="F166">
            <v>1782</v>
          </cell>
          <cell r="G166">
            <v>68</v>
          </cell>
          <cell r="H166">
            <v>60</v>
          </cell>
          <cell r="I166">
            <v>141</v>
          </cell>
          <cell r="J166">
            <v>1922</v>
          </cell>
          <cell r="K166">
            <v>1813</v>
          </cell>
          <cell r="L166">
            <v>830</v>
          </cell>
          <cell r="M166">
            <v>255</v>
          </cell>
          <cell r="N166">
            <v>446</v>
          </cell>
          <cell r="O166">
            <v>2</v>
          </cell>
          <cell r="P166">
            <v>51</v>
          </cell>
          <cell r="Q166">
            <v>50</v>
          </cell>
          <cell r="R166">
            <v>2967</v>
          </cell>
          <cell r="S166">
            <v>3611</v>
          </cell>
          <cell r="T166">
            <v>1750</v>
          </cell>
          <cell r="U166">
            <v>742</v>
          </cell>
          <cell r="V166">
            <v>2228</v>
          </cell>
          <cell r="W166">
            <v>70</v>
          </cell>
          <cell r="X166">
            <v>111</v>
          </cell>
          <cell r="Y166">
            <v>191</v>
          </cell>
        </row>
        <row r="167">
          <cell r="A167">
            <v>41821</v>
          </cell>
          <cell r="B167">
            <v>1381</v>
          </cell>
          <cell r="C167">
            <v>2073</v>
          </cell>
          <cell r="D167">
            <v>988</v>
          </cell>
          <cell r="E167">
            <v>622</v>
          </cell>
          <cell r="F167">
            <v>1990</v>
          </cell>
          <cell r="G167">
            <v>72</v>
          </cell>
          <cell r="H167">
            <v>77</v>
          </cell>
          <cell r="I167">
            <v>174</v>
          </cell>
          <cell r="J167">
            <v>1833</v>
          </cell>
          <cell r="K167">
            <v>2116</v>
          </cell>
          <cell r="L167">
            <v>982</v>
          </cell>
          <cell r="M167">
            <v>176</v>
          </cell>
          <cell r="N167">
            <v>970</v>
          </cell>
          <cell r="O167">
            <v>9</v>
          </cell>
          <cell r="P167">
            <v>265</v>
          </cell>
          <cell r="Q167">
            <v>133</v>
          </cell>
          <cell r="R167">
            <v>3214</v>
          </cell>
          <cell r="S167">
            <v>4189</v>
          </cell>
          <cell r="T167">
            <v>1970</v>
          </cell>
          <cell r="U167">
            <v>798</v>
          </cell>
          <cell r="V167">
            <v>2960</v>
          </cell>
          <cell r="W167">
            <v>81</v>
          </cell>
          <cell r="X167">
            <v>342</v>
          </cell>
          <cell r="Y167">
            <v>307</v>
          </cell>
        </row>
        <row r="168">
          <cell r="A168">
            <v>41852</v>
          </cell>
          <cell r="B168">
            <v>1232</v>
          </cell>
          <cell r="C168">
            <v>2018</v>
          </cell>
          <cell r="D168">
            <v>1031</v>
          </cell>
          <cell r="E168">
            <v>500</v>
          </cell>
          <cell r="F168">
            <v>1705</v>
          </cell>
          <cell r="G168">
            <v>84</v>
          </cell>
          <cell r="H168">
            <v>57</v>
          </cell>
          <cell r="I168">
            <v>131</v>
          </cell>
          <cell r="J168">
            <v>2535</v>
          </cell>
          <cell r="K168">
            <v>2528</v>
          </cell>
          <cell r="L168">
            <v>1462</v>
          </cell>
          <cell r="M168">
            <v>285</v>
          </cell>
          <cell r="N168">
            <v>698</v>
          </cell>
          <cell r="O168">
            <v>7</v>
          </cell>
          <cell r="P168">
            <v>46</v>
          </cell>
          <cell r="Q168">
            <v>439</v>
          </cell>
          <cell r="R168">
            <v>3767</v>
          </cell>
          <cell r="S168">
            <v>4546</v>
          </cell>
          <cell r="T168">
            <v>2493</v>
          </cell>
          <cell r="U168">
            <v>785</v>
          </cell>
          <cell r="V168">
            <v>2403</v>
          </cell>
          <cell r="W168">
            <v>91</v>
          </cell>
          <cell r="X168">
            <v>103</v>
          </cell>
          <cell r="Y168">
            <v>570</v>
          </cell>
        </row>
        <row r="169">
          <cell r="A169">
            <v>41883</v>
          </cell>
          <cell r="B169">
            <v>1200</v>
          </cell>
          <cell r="C169">
            <v>1871</v>
          </cell>
          <cell r="D169">
            <v>1068</v>
          </cell>
          <cell r="E169">
            <v>544</v>
          </cell>
          <cell r="F169">
            <v>1860</v>
          </cell>
          <cell r="G169">
            <v>65</v>
          </cell>
          <cell r="H169">
            <v>75</v>
          </cell>
          <cell r="I169">
            <v>82</v>
          </cell>
          <cell r="J169">
            <v>2019</v>
          </cell>
          <cell r="K169">
            <v>2050</v>
          </cell>
          <cell r="L169">
            <v>918</v>
          </cell>
          <cell r="M169">
            <v>347</v>
          </cell>
          <cell r="N169">
            <v>613</v>
          </cell>
          <cell r="O169">
            <v>8</v>
          </cell>
          <cell r="P169">
            <v>11</v>
          </cell>
          <cell r="Q169">
            <v>102</v>
          </cell>
          <cell r="R169">
            <v>3219</v>
          </cell>
          <cell r="S169">
            <v>3921</v>
          </cell>
          <cell r="T169">
            <v>1986</v>
          </cell>
          <cell r="U169">
            <v>891</v>
          </cell>
          <cell r="V169">
            <v>2473</v>
          </cell>
          <cell r="W169">
            <v>73</v>
          </cell>
          <cell r="X169">
            <v>86</v>
          </cell>
          <cell r="Y169">
            <v>184</v>
          </cell>
        </row>
        <row r="170">
          <cell r="A170">
            <v>41913</v>
          </cell>
          <cell r="B170">
            <v>1531</v>
          </cell>
          <cell r="C170">
            <v>2193</v>
          </cell>
          <cell r="D170">
            <v>1039</v>
          </cell>
          <cell r="E170">
            <v>448</v>
          </cell>
          <cell r="F170">
            <v>1884</v>
          </cell>
          <cell r="G170">
            <v>82</v>
          </cell>
          <cell r="H170">
            <v>62</v>
          </cell>
          <cell r="I170">
            <v>109</v>
          </cell>
          <cell r="J170">
            <v>2193</v>
          </cell>
          <cell r="K170">
            <v>2734</v>
          </cell>
          <cell r="L170">
            <v>1218</v>
          </cell>
          <cell r="M170">
            <v>480</v>
          </cell>
          <cell r="N170">
            <v>758</v>
          </cell>
          <cell r="O170">
            <v>31</v>
          </cell>
          <cell r="P170">
            <v>117</v>
          </cell>
          <cell r="Q170">
            <v>144</v>
          </cell>
          <cell r="R170">
            <v>3724</v>
          </cell>
          <cell r="S170">
            <v>4927</v>
          </cell>
          <cell r="T170">
            <v>2257</v>
          </cell>
          <cell r="U170">
            <v>928</v>
          </cell>
          <cell r="V170">
            <v>2642</v>
          </cell>
          <cell r="W170">
            <v>113</v>
          </cell>
          <cell r="X170">
            <v>179</v>
          </cell>
          <cell r="Y170">
            <v>253</v>
          </cell>
        </row>
        <row r="171">
          <cell r="A171">
            <v>41944</v>
          </cell>
          <cell r="B171">
            <v>1249</v>
          </cell>
          <cell r="C171">
            <v>1947</v>
          </cell>
          <cell r="D171">
            <v>984</v>
          </cell>
          <cell r="E171">
            <v>513</v>
          </cell>
          <cell r="F171">
            <v>1649</v>
          </cell>
          <cell r="G171">
            <v>89</v>
          </cell>
          <cell r="H171">
            <v>50</v>
          </cell>
          <cell r="I171">
            <v>105</v>
          </cell>
          <cell r="J171">
            <v>2333</v>
          </cell>
          <cell r="K171">
            <v>4113</v>
          </cell>
          <cell r="L171">
            <v>1461</v>
          </cell>
          <cell r="M171">
            <v>136</v>
          </cell>
          <cell r="N171">
            <v>947</v>
          </cell>
          <cell r="O171">
            <v>18</v>
          </cell>
          <cell r="P171">
            <v>115</v>
          </cell>
          <cell r="Q171">
            <v>301</v>
          </cell>
          <cell r="R171">
            <v>3582</v>
          </cell>
          <cell r="S171">
            <v>6060</v>
          </cell>
          <cell r="T171">
            <v>2445</v>
          </cell>
          <cell r="U171">
            <v>649</v>
          </cell>
          <cell r="V171">
            <v>2596</v>
          </cell>
          <cell r="W171">
            <v>107</v>
          </cell>
          <cell r="X171">
            <v>165</v>
          </cell>
          <cell r="Y171">
            <v>406</v>
          </cell>
        </row>
        <row r="172">
          <cell r="A172">
            <v>41974</v>
          </cell>
          <cell r="B172">
            <v>1098</v>
          </cell>
          <cell r="C172">
            <v>1555</v>
          </cell>
          <cell r="D172">
            <v>827</v>
          </cell>
          <cell r="E172">
            <v>416</v>
          </cell>
          <cell r="F172">
            <v>1556</v>
          </cell>
          <cell r="G172">
            <v>93</v>
          </cell>
          <cell r="H172">
            <v>53</v>
          </cell>
          <cell r="I172">
            <v>148</v>
          </cell>
          <cell r="J172">
            <v>4061</v>
          </cell>
          <cell r="K172">
            <v>3029</v>
          </cell>
          <cell r="L172">
            <v>1479</v>
          </cell>
          <cell r="M172">
            <v>408</v>
          </cell>
          <cell r="N172">
            <v>707</v>
          </cell>
          <cell r="O172">
            <v>8</v>
          </cell>
          <cell r="P172">
            <v>39</v>
          </cell>
          <cell r="Q172">
            <v>119</v>
          </cell>
          <cell r="R172">
            <v>5159</v>
          </cell>
          <cell r="S172">
            <v>4584</v>
          </cell>
          <cell r="T172">
            <v>2306</v>
          </cell>
          <cell r="U172">
            <v>824</v>
          </cell>
          <cell r="V172">
            <v>2263</v>
          </cell>
          <cell r="W172">
            <v>101</v>
          </cell>
          <cell r="X172">
            <v>92</v>
          </cell>
          <cell r="Y172">
            <v>267</v>
          </cell>
        </row>
        <row r="173">
          <cell r="A173">
            <v>42005</v>
          </cell>
          <cell r="B173">
            <v>877</v>
          </cell>
          <cell r="C173">
            <v>1449</v>
          </cell>
          <cell r="D173">
            <v>866</v>
          </cell>
          <cell r="E173">
            <v>345</v>
          </cell>
          <cell r="F173">
            <v>1320</v>
          </cell>
          <cell r="G173">
            <v>63</v>
          </cell>
          <cell r="H173">
            <v>66</v>
          </cell>
          <cell r="I173">
            <v>49</v>
          </cell>
          <cell r="J173">
            <v>3026</v>
          </cell>
          <cell r="K173">
            <v>1715</v>
          </cell>
          <cell r="L173">
            <v>1637</v>
          </cell>
          <cell r="M173">
            <v>559</v>
          </cell>
          <cell r="N173">
            <v>481</v>
          </cell>
          <cell r="O173">
            <v>11</v>
          </cell>
          <cell r="P173">
            <v>8</v>
          </cell>
          <cell r="Q173">
            <v>189</v>
          </cell>
          <cell r="R173">
            <v>3903</v>
          </cell>
          <cell r="S173">
            <v>3164</v>
          </cell>
          <cell r="T173">
            <v>2503</v>
          </cell>
          <cell r="U173">
            <v>904</v>
          </cell>
          <cell r="V173">
            <v>1801</v>
          </cell>
          <cell r="W173">
            <v>74</v>
          </cell>
          <cell r="X173">
            <v>74</v>
          </cell>
          <cell r="Y173">
            <v>238</v>
          </cell>
        </row>
        <row r="174">
          <cell r="A174">
            <v>42036</v>
          </cell>
          <cell r="B174">
            <v>1283</v>
          </cell>
          <cell r="C174">
            <v>2085</v>
          </cell>
          <cell r="D174">
            <v>884</v>
          </cell>
          <cell r="E174">
            <v>448</v>
          </cell>
          <cell r="F174">
            <v>1485</v>
          </cell>
          <cell r="G174">
            <v>73</v>
          </cell>
          <cell r="H174">
            <v>73</v>
          </cell>
          <cell r="I174">
            <v>72</v>
          </cell>
          <cell r="J174">
            <v>2735</v>
          </cell>
          <cell r="K174">
            <v>3562</v>
          </cell>
          <cell r="L174">
            <v>1343</v>
          </cell>
          <cell r="M174">
            <v>116</v>
          </cell>
          <cell r="N174">
            <v>421</v>
          </cell>
          <cell r="O174">
            <v>2</v>
          </cell>
          <cell r="P174">
            <v>18</v>
          </cell>
          <cell r="Q174">
            <v>32</v>
          </cell>
          <cell r="R174">
            <v>4018</v>
          </cell>
          <cell r="S174">
            <v>5647</v>
          </cell>
          <cell r="T174">
            <v>2227</v>
          </cell>
          <cell r="U174">
            <v>564</v>
          </cell>
          <cell r="V174">
            <v>1906</v>
          </cell>
          <cell r="W174">
            <v>75</v>
          </cell>
          <cell r="X174">
            <v>91</v>
          </cell>
          <cell r="Y174">
            <v>104</v>
          </cell>
        </row>
        <row r="175">
          <cell r="A175">
            <v>42064</v>
          </cell>
          <cell r="B175">
            <v>1436</v>
          </cell>
          <cell r="C175">
            <v>2132</v>
          </cell>
          <cell r="D175">
            <v>944</v>
          </cell>
          <cell r="E175">
            <v>435</v>
          </cell>
          <cell r="F175">
            <v>1565</v>
          </cell>
          <cell r="G175">
            <v>98</v>
          </cell>
          <cell r="H175">
            <v>78</v>
          </cell>
          <cell r="I175">
            <v>121</v>
          </cell>
          <cell r="J175">
            <v>3326</v>
          </cell>
          <cell r="K175">
            <v>3006</v>
          </cell>
          <cell r="L175">
            <v>1953</v>
          </cell>
          <cell r="M175">
            <v>357</v>
          </cell>
          <cell r="N175">
            <v>865</v>
          </cell>
          <cell r="O175">
            <v>67</v>
          </cell>
          <cell r="P175">
            <v>8</v>
          </cell>
          <cell r="Q175">
            <v>120</v>
          </cell>
          <cell r="R175">
            <v>4762</v>
          </cell>
          <cell r="S175">
            <v>5138</v>
          </cell>
          <cell r="T175">
            <v>2897</v>
          </cell>
          <cell r="U175">
            <v>792</v>
          </cell>
          <cell r="V175">
            <v>2430</v>
          </cell>
          <cell r="W175">
            <v>165</v>
          </cell>
          <cell r="X175">
            <v>86</v>
          </cell>
          <cell r="Y175">
            <v>241</v>
          </cell>
        </row>
        <row r="176">
          <cell r="A176">
            <v>42095</v>
          </cell>
          <cell r="B176">
            <v>1346</v>
          </cell>
          <cell r="C176">
            <v>1948</v>
          </cell>
          <cell r="D176">
            <v>811</v>
          </cell>
          <cell r="E176">
            <v>503</v>
          </cell>
          <cell r="F176">
            <v>1610</v>
          </cell>
          <cell r="G176">
            <v>132</v>
          </cell>
          <cell r="H176">
            <v>76</v>
          </cell>
          <cell r="I176">
            <v>99</v>
          </cell>
          <cell r="J176">
            <v>1956</v>
          </cell>
          <cell r="K176">
            <v>3008</v>
          </cell>
          <cell r="L176">
            <v>1332</v>
          </cell>
          <cell r="M176">
            <v>116</v>
          </cell>
          <cell r="N176">
            <v>530</v>
          </cell>
          <cell r="O176">
            <v>23</v>
          </cell>
          <cell r="P176">
            <v>74</v>
          </cell>
          <cell r="Q176">
            <v>752</v>
          </cell>
          <cell r="R176">
            <v>3302</v>
          </cell>
          <cell r="S176">
            <v>4956</v>
          </cell>
          <cell r="T176">
            <v>2143</v>
          </cell>
          <cell r="U176">
            <v>619</v>
          </cell>
          <cell r="V176">
            <v>2140</v>
          </cell>
          <cell r="W176">
            <v>155</v>
          </cell>
          <cell r="X176">
            <v>150</v>
          </cell>
          <cell r="Y176">
            <v>851</v>
          </cell>
        </row>
        <row r="177">
          <cell r="A177">
            <v>42125</v>
          </cell>
          <cell r="B177">
            <v>1448</v>
          </cell>
          <cell r="C177">
            <v>1963</v>
          </cell>
          <cell r="D177">
            <v>826</v>
          </cell>
          <cell r="E177">
            <v>480</v>
          </cell>
          <cell r="F177">
            <v>1704</v>
          </cell>
          <cell r="G177">
            <v>113</v>
          </cell>
          <cell r="H177">
            <v>73</v>
          </cell>
          <cell r="I177">
            <v>122</v>
          </cell>
          <cell r="J177">
            <v>3588</v>
          </cell>
          <cell r="K177">
            <v>3771</v>
          </cell>
          <cell r="L177">
            <v>2269</v>
          </cell>
          <cell r="M177">
            <v>180</v>
          </cell>
          <cell r="N177">
            <v>1115</v>
          </cell>
          <cell r="O177">
            <v>12</v>
          </cell>
          <cell r="P177">
            <v>101</v>
          </cell>
          <cell r="Q177">
            <v>170</v>
          </cell>
          <cell r="R177">
            <v>5036</v>
          </cell>
          <cell r="S177">
            <v>5734</v>
          </cell>
          <cell r="T177">
            <v>3095</v>
          </cell>
          <cell r="U177">
            <v>660</v>
          </cell>
          <cell r="V177">
            <v>2819</v>
          </cell>
          <cell r="W177">
            <v>125</v>
          </cell>
          <cell r="X177">
            <v>174</v>
          </cell>
          <cell r="Y177">
            <v>292</v>
          </cell>
        </row>
        <row r="178">
          <cell r="A178">
            <v>42156</v>
          </cell>
          <cell r="B178">
            <v>1552</v>
          </cell>
          <cell r="C178">
            <v>1972</v>
          </cell>
          <cell r="D178">
            <v>1012</v>
          </cell>
          <cell r="E178">
            <v>530</v>
          </cell>
          <cell r="F178">
            <v>1526</v>
          </cell>
          <cell r="G178">
            <v>92</v>
          </cell>
          <cell r="H178">
            <v>90</v>
          </cell>
          <cell r="I178">
            <v>95</v>
          </cell>
          <cell r="J178">
            <v>2958</v>
          </cell>
          <cell r="K178">
            <v>1864</v>
          </cell>
          <cell r="L178">
            <v>2291</v>
          </cell>
          <cell r="M178">
            <v>212</v>
          </cell>
          <cell r="N178">
            <v>550</v>
          </cell>
          <cell r="O178">
            <v>15</v>
          </cell>
          <cell r="P178">
            <v>28</v>
          </cell>
          <cell r="Q178">
            <v>453</v>
          </cell>
          <cell r="R178">
            <v>4510</v>
          </cell>
          <cell r="S178">
            <v>3836</v>
          </cell>
          <cell r="T178">
            <v>3303</v>
          </cell>
          <cell r="U178">
            <v>742</v>
          </cell>
          <cell r="V178">
            <v>2076</v>
          </cell>
          <cell r="W178">
            <v>107</v>
          </cell>
          <cell r="X178">
            <v>118</v>
          </cell>
          <cell r="Y178">
            <v>548</v>
          </cell>
        </row>
        <row r="179">
          <cell r="A179">
            <v>42186</v>
          </cell>
          <cell r="B179">
            <v>1681</v>
          </cell>
          <cell r="C179">
            <v>2261</v>
          </cell>
          <cell r="D179">
            <v>1203</v>
          </cell>
          <cell r="E179">
            <v>496</v>
          </cell>
          <cell r="F179">
            <v>1577</v>
          </cell>
          <cell r="G179">
            <v>52</v>
          </cell>
          <cell r="H179">
            <v>99</v>
          </cell>
          <cell r="I179">
            <v>97</v>
          </cell>
          <cell r="J179">
            <v>4504</v>
          </cell>
          <cell r="K179">
            <v>2790</v>
          </cell>
          <cell r="L179">
            <v>1022</v>
          </cell>
          <cell r="M179">
            <v>227</v>
          </cell>
          <cell r="N179">
            <v>585</v>
          </cell>
          <cell r="O179">
            <v>11</v>
          </cell>
          <cell r="P179">
            <v>78</v>
          </cell>
          <cell r="Q179">
            <v>226</v>
          </cell>
          <cell r="R179">
            <v>6185</v>
          </cell>
          <cell r="S179">
            <v>5051</v>
          </cell>
          <cell r="T179">
            <v>2225</v>
          </cell>
          <cell r="U179">
            <v>723</v>
          </cell>
          <cell r="V179">
            <v>2162</v>
          </cell>
          <cell r="W179">
            <v>63</v>
          </cell>
          <cell r="X179">
            <v>177</v>
          </cell>
          <cell r="Y179">
            <v>323</v>
          </cell>
        </row>
        <row r="180">
          <cell r="A180">
            <v>42217</v>
          </cell>
          <cell r="B180">
            <v>1490</v>
          </cell>
          <cell r="C180">
            <v>2175</v>
          </cell>
          <cell r="D180">
            <v>930</v>
          </cell>
          <cell r="E180">
            <v>564</v>
          </cell>
          <cell r="F180">
            <v>1540</v>
          </cell>
          <cell r="G180">
            <v>80</v>
          </cell>
          <cell r="H180">
            <v>69</v>
          </cell>
          <cell r="I180">
            <v>87</v>
          </cell>
          <cell r="J180">
            <v>2518</v>
          </cell>
          <cell r="K180">
            <v>2407</v>
          </cell>
          <cell r="L180">
            <v>928</v>
          </cell>
          <cell r="M180">
            <v>283</v>
          </cell>
          <cell r="N180">
            <v>949</v>
          </cell>
          <cell r="O180">
            <v>11</v>
          </cell>
          <cell r="P180">
            <v>5</v>
          </cell>
          <cell r="Q180">
            <v>502</v>
          </cell>
          <cell r="R180">
            <v>4008</v>
          </cell>
          <cell r="S180">
            <v>4582</v>
          </cell>
          <cell r="T180">
            <v>1858</v>
          </cell>
          <cell r="U180">
            <v>847</v>
          </cell>
          <cell r="V180">
            <v>2489</v>
          </cell>
          <cell r="W180">
            <v>91</v>
          </cell>
          <cell r="X180">
            <v>74</v>
          </cell>
          <cell r="Y180">
            <v>589</v>
          </cell>
        </row>
        <row r="181">
          <cell r="A181">
            <v>42248</v>
          </cell>
          <cell r="B181">
            <v>1410</v>
          </cell>
          <cell r="C181">
            <v>2382</v>
          </cell>
          <cell r="D181">
            <v>1066</v>
          </cell>
          <cell r="E181">
            <v>518</v>
          </cell>
          <cell r="F181">
            <v>1463</v>
          </cell>
          <cell r="G181">
            <v>66</v>
          </cell>
          <cell r="H181">
            <v>52</v>
          </cell>
          <cell r="I181">
            <v>90</v>
          </cell>
          <cell r="J181">
            <v>2351</v>
          </cell>
          <cell r="K181">
            <v>2897</v>
          </cell>
          <cell r="L181">
            <v>2300</v>
          </cell>
          <cell r="M181">
            <v>318</v>
          </cell>
          <cell r="N181">
            <v>503</v>
          </cell>
          <cell r="O181">
            <v>54</v>
          </cell>
          <cell r="P181">
            <v>38</v>
          </cell>
          <cell r="Q181">
            <v>321</v>
          </cell>
          <cell r="R181">
            <v>3761</v>
          </cell>
          <cell r="S181">
            <v>5279</v>
          </cell>
          <cell r="T181">
            <v>3366</v>
          </cell>
          <cell r="U181">
            <v>836</v>
          </cell>
          <cell r="V181">
            <v>1966</v>
          </cell>
          <cell r="W181">
            <v>120</v>
          </cell>
          <cell r="X181">
            <v>90</v>
          </cell>
          <cell r="Y181">
            <v>411</v>
          </cell>
        </row>
        <row r="182">
          <cell r="A182">
            <v>42278</v>
          </cell>
          <cell r="B182">
            <v>1545</v>
          </cell>
          <cell r="C182">
            <v>2260</v>
          </cell>
          <cell r="D182">
            <v>1006</v>
          </cell>
          <cell r="E182">
            <v>544</v>
          </cell>
          <cell r="F182">
            <v>1428</v>
          </cell>
          <cell r="G182">
            <v>78</v>
          </cell>
          <cell r="H182">
            <v>43</v>
          </cell>
          <cell r="I182">
            <v>59</v>
          </cell>
          <cell r="J182">
            <v>3956</v>
          </cell>
          <cell r="K182">
            <v>4028</v>
          </cell>
          <cell r="L182">
            <v>1769</v>
          </cell>
          <cell r="M182">
            <v>567</v>
          </cell>
          <cell r="N182">
            <v>670</v>
          </cell>
          <cell r="O182">
            <v>6</v>
          </cell>
          <cell r="P182">
            <v>215</v>
          </cell>
          <cell r="Q182">
            <v>149</v>
          </cell>
          <cell r="R182">
            <v>5501</v>
          </cell>
          <cell r="S182">
            <v>6288</v>
          </cell>
          <cell r="T182">
            <v>2775</v>
          </cell>
          <cell r="U182">
            <v>1111</v>
          </cell>
          <cell r="V182">
            <v>2098</v>
          </cell>
          <cell r="W182">
            <v>84</v>
          </cell>
          <cell r="X182">
            <v>258</v>
          </cell>
          <cell r="Y182">
            <v>208</v>
          </cell>
        </row>
        <row r="183">
          <cell r="A183">
            <v>42309</v>
          </cell>
          <cell r="B183">
            <v>1583</v>
          </cell>
          <cell r="C183">
            <v>2068</v>
          </cell>
          <cell r="D183">
            <v>958</v>
          </cell>
          <cell r="E183">
            <v>529</v>
          </cell>
          <cell r="F183">
            <v>1249</v>
          </cell>
          <cell r="G183">
            <v>49</v>
          </cell>
          <cell r="H183">
            <v>56</v>
          </cell>
          <cell r="I183">
            <v>53</v>
          </cell>
          <cell r="J183">
            <v>3540</v>
          </cell>
          <cell r="K183">
            <v>1505</v>
          </cell>
          <cell r="L183">
            <v>2098</v>
          </cell>
          <cell r="M183">
            <v>290</v>
          </cell>
          <cell r="N183">
            <v>348</v>
          </cell>
          <cell r="O183">
            <v>35</v>
          </cell>
          <cell r="P183">
            <v>6</v>
          </cell>
          <cell r="Q183">
            <v>202</v>
          </cell>
          <cell r="R183">
            <v>5123</v>
          </cell>
          <cell r="S183">
            <v>3573</v>
          </cell>
          <cell r="T183">
            <v>3056</v>
          </cell>
          <cell r="U183">
            <v>819</v>
          </cell>
          <cell r="V183">
            <v>1597</v>
          </cell>
          <cell r="W183">
            <v>84</v>
          </cell>
          <cell r="X183">
            <v>62</v>
          </cell>
          <cell r="Y183">
            <v>255</v>
          </cell>
        </row>
        <row r="184">
          <cell r="A184">
            <v>42339</v>
          </cell>
          <cell r="B184">
            <v>1264</v>
          </cell>
          <cell r="C184">
            <v>1800</v>
          </cell>
          <cell r="D184">
            <v>939</v>
          </cell>
          <cell r="E184">
            <v>508</v>
          </cell>
          <cell r="F184">
            <v>1211</v>
          </cell>
          <cell r="G184">
            <v>65</v>
          </cell>
          <cell r="H184">
            <v>47</v>
          </cell>
          <cell r="I184">
            <v>111</v>
          </cell>
          <cell r="J184">
            <v>4143</v>
          </cell>
          <cell r="K184">
            <v>2819</v>
          </cell>
          <cell r="L184">
            <v>1405</v>
          </cell>
          <cell r="M184">
            <v>220</v>
          </cell>
          <cell r="N184">
            <v>355</v>
          </cell>
          <cell r="O184">
            <v>9</v>
          </cell>
          <cell r="P184">
            <v>96</v>
          </cell>
          <cell r="Q184">
            <v>51</v>
          </cell>
          <cell r="R184">
            <v>5407</v>
          </cell>
          <cell r="S184">
            <v>4619</v>
          </cell>
          <cell r="T184">
            <v>2344</v>
          </cell>
          <cell r="U184">
            <v>728</v>
          </cell>
          <cell r="V184">
            <v>1566</v>
          </cell>
          <cell r="W184">
            <v>74</v>
          </cell>
          <cell r="X184">
            <v>143</v>
          </cell>
          <cell r="Y184">
            <v>162</v>
          </cell>
        </row>
        <row r="185">
          <cell r="A185">
            <v>42370</v>
          </cell>
          <cell r="B185">
            <v>952</v>
          </cell>
          <cell r="C185">
            <v>1470</v>
          </cell>
          <cell r="D185">
            <v>732</v>
          </cell>
          <cell r="E185">
            <v>352</v>
          </cell>
          <cell r="F185">
            <v>938</v>
          </cell>
          <cell r="G185">
            <v>41</v>
          </cell>
          <cell r="H185">
            <v>47</v>
          </cell>
          <cell r="I185">
            <v>51</v>
          </cell>
          <cell r="J185">
            <v>1752</v>
          </cell>
          <cell r="K185">
            <v>2127</v>
          </cell>
          <cell r="L185">
            <v>2155</v>
          </cell>
          <cell r="M185">
            <v>375</v>
          </cell>
          <cell r="N185">
            <v>691</v>
          </cell>
          <cell r="O185">
            <v>4</v>
          </cell>
          <cell r="P185">
            <v>10</v>
          </cell>
          <cell r="Q185">
            <v>180</v>
          </cell>
          <cell r="R185">
            <v>2704</v>
          </cell>
          <cell r="S185">
            <v>3597</v>
          </cell>
          <cell r="T185">
            <v>2887</v>
          </cell>
          <cell r="U185">
            <v>727</v>
          </cell>
          <cell r="V185">
            <v>1629</v>
          </cell>
          <cell r="W185">
            <v>45</v>
          </cell>
          <cell r="X185">
            <v>57</v>
          </cell>
          <cell r="Y185">
            <v>231</v>
          </cell>
        </row>
        <row r="186">
          <cell r="A186">
            <v>42401</v>
          </cell>
          <cell r="B186">
            <v>1342</v>
          </cell>
          <cell r="C186">
            <v>2325</v>
          </cell>
          <cell r="D186">
            <v>992</v>
          </cell>
          <cell r="E186">
            <v>542</v>
          </cell>
          <cell r="F186">
            <v>1185</v>
          </cell>
          <cell r="G186">
            <v>76</v>
          </cell>
          <cell r="H186">
            <v>69</v>
          </cell>
          <cell r="I186">
            <v>68</v>
          </cell>
          <cell r="J186">
            <v>2619</v>
          </cell>
          <cell r="K186">
            <v>2408</v>
          </cell>
          <cell r="L186">
            <v>1321</v>
          </cell>
          <cell r="M186">
            <v>216</v>
          </cell>
          <cell r="N186">
            <v>543</v>
          </cell>
          <cell r="O186">
            <v>27</v>
          </cell>
          <cell r="P186">
            <v>62</v>
          </cell>
          <cell r="Q186">
            <v>743</v>
          </cell>
          <cell r="R186">
            <v>3961</v>
          </cell>
          <cell r="S186">
            <v>4733</v>
          </cell>
          <cell r="T186">
            <v>2313</v>
          </cell>
          <cell r="U186">
            <v>758</v>
          </cell>
          <cell r="V186">
            <v>1728</v>
          </cell>
          <cell r="W186">
            <v>103</v>
          </cell>
          <cell r="X186">
            <v>131</v>
          </cell>
          <cell r="Y186">
            <v>811</v>
          </cell>
        </row>
        <row r="187">
          <cell r="A187">
            <v>42430</v>
          </cell>
          <cell r="B187">
            <v>1515</v>
          </cell>
          <cell r="C187">
            <v>2375</v>
          </cell>
          <cell r="D187">
            <v>942</v>
          </cell>
          <cell r="E187">
            <v>562</v>
          </cell>
          <cell r="F187">
            <v>1032</v>
          </cell>
          <cell r="G187">
            <v>65</v>
          </cell>
          <cell r="H187">
            <v>54</v>
          </cell>
          <cell r="I187">
            <v>83</v>
          </cell>
          <cell r="J187">
            <v>3331</v>
          </cell>
          <cell r="K187">
            <v>2243</v>
          </cell>
          <cell r="L187">
            <v>1653</v>
          </cell>
          <cell r="M187">
            <v>585</v>
          </cell>
          <cell r="N187">
            <v>575</v>
          </cell>
          <cell r="O187">
            <v>5</v>
          </cell>
          <cell r="P187">
            <v>10</v>
          </cell>
          <cell r="Q187">
            <v>474</v>
          </cell>
          <cell r="R187">
            <v>4846</v>
          </cell>
          <cell r="S187">
            <v>4618</v>
          </cell>
          <cell r="T187">
            <v>2595</v>
          </cell>
          <cell r="U187">
            <v>1147</v>
          </cell>
          <cell r="V187">
            <v>1607</v>
          </cell>
          <cell r="W187">
            <v>70</v>
          </cell>
          <cell r="X187">
            <v>64</v>
          </cell>
          <cell r="Y187">
            <v>557</v>
          </cell>
        </row>
        <row r="188">
          <cell r="A188">
            <v>42461</v>
          </cell>
          <cell r="B188">
            <v>1457</v>
          </cell>
          <cell r="C188">
            <v>2183</v>
          </cell>
          <cell r="D188">
            <v>803</v>
          </cell>
          <cell r="E188">
            <v>593</v>
          </cell>
          <cell r="F188">
            <v>981</v>
          </cell>
          <cell r="G188">
            <v>78</v>
          </cell>
          <cell r="H188">
            <v>66</v>
          </cell>
          <cell r="I188">
            <v>108</v>
          </cell>
          <cell r="J188">
            <v>4045</v>
          </cell>
          <cell r="K188">
            <v>2791</v>
          </cell>
          <cell r="L188">
            <v>2476</v>
          </cell>
          <cell r="M188">
            <v>285</v>
          </cell>
          <cell r="N188">
            <v>636</v>
          </cell>
          <cell r="O188">
            <v>6</v>
          </cell>
          <cell r="P188">
            <v>2</v>
          </cell>
          <cell r="Q188">
            <v>155</v>
          </cell>
          <cell r="R188">
            <v>5502</v>
          </cell>
          <cell r="S188">
            <v>4974</v>
          </cell>
          <cell r="T188">
            <v>3279</v>
          </cell>
          <cell r="U188">
            <v>878</v>
          </cell>
          <cell r="V188">
            <v>1617</v>
          </cell>
          <cell r="W188">
            <v>84</v>
          </cell>
          <cell r="X188">
            <v>68</v>
          </cell>
          <cell r="Y188">
            <v>263</v>
          </cell>
        </row>
        <row r="189">
          <cell r="A189">
            <v>42491</v>
          </cell>
          <cell r="B189">
            <v>1874</v>
          </cell>
          <cell r="C189">
            <v>2359</v>
          </cell>
          <cell r="D189">
            <v>1050</v>
          </cell>
          <cell r="E189">
            <v>688</v>
          </cell>
          <cell r="F189">
            <v>1077</v>
          </cell>
          <cell r="G189">
            <v>83</v>
          </cell>
          <cell r="H189">
            <v>50</v>
          </cell>
          <cell r="I189">
            <v>143</v>
          </cell>
          <cell r="J189">
            <v>3547</v>
          </cell>
          <cell r="K189">
            <v>2683</v>
          </cell>
          <cell r="L189">
            <v>1235</v>
          </cell>
          <cell r="M189">
            <v>267</v>
          </cell>
          <cell r="N189">
            <v>436</v>
          </cell>
          <cell r="O189">
            <v>25</v>
          </cell>
          <cell r="P189">
            <v>188</v>
          </cell>
          <cell r="Q189">
            <v>538</v>
          </cell>
          <cell r="R189">
            <v>5421</v>
          </cell>
          <cell r="S189">
            <v>5042</v>
          </cell>
          <cell r="T189">
            <v>2285</v>
          </cell>
          <cell r="U189">
            <v>955</v>
          </cell>
          <cell r="V189">
            <v>1513</v>
          </cell>
          <cell r="W189">
            <v>108</v>
          </cell>
          <cell r="X189">
            <v>238</v>
          </cell>
          <cell r="Y189">
            <v>681</v>
          </cell>
        </row>
        <row r="190">
          <cell r="A190">
            <v>42522</v>
          </cell>
          <cell r="B190">
            <v>1498</v>
          </cell>
          <cell r="C190">
            <v>2268</v>
          </cell>
          <cell r="D190">
            <v>1213</v>
          </cell>
          <cell r="E190">
            <v>577</v>
          </cell>
          <cell r="F190">
            <v>1035</v>
          </cell>
          <cell r="G190">
            <v>66</v>
          </cell>
          <cell r="H190">
            <v>58</v>
          </cell>
          <cell r="I190">
            <v>147</v>
          </cell>
          <cell r="J190">
            <v>2661</v>
          </cell>
          <cell r="K190">
            <v>2621</v>
          </cell>
          <cell r="L190">
            <v>829</v>
          </cell>
          <cell r="M190">
            <v>428</v>
          </cell>
          <cell r="N190">
            <v>319</v>
          </cell>
          <cell r="O190">
            <v>10</v>
          </cell>
          <cell r="P190">
            <v>6</v>
          </cell>
          <cell r="Q190">
            <v>101</v>
          </cell>
          <cell r="R190">
            <v>4159</v>
          </cell>
          <cell r="S190">
            <v>4889</v>
          </cell>
          <cell r="T190">
            <v>2042</v>
          </cell>
          <cell r="U190">
            <v>1005</v>
          </cell>
          <cell r="V190">
            <v>1354</v>
          </cell>
          <cell r="W190">
            <v>76</v>
          </cell>
          <cell r="X190">
            <v>64</v>
          </cell>
          <cell r="Y190">
            <v>248</v>
          </cell>
        </row>
        <row r="191">
          <cell r="A191">
            <v>42552</v>
          </cell>
          <cell r="B191">
            <v>1427</v>
          </cell>
          <cell r="C191">
            <v>2421</v>
          </cell>
          <cell r="D191">
            <v>1011</v>
          </cell>
          <cell r="E191">
            <v>480</v>
          </cell>
          <cell r="F191">
            <v>1150</v>
          </cell>
          <cell r="G191">
            <v>55</v>
          </cell>
          <cell r="H191">
            <v>46</v>
          </cell>
          <cell r="I191">
            <v>133</v>
          </cell>
          <cell r="J191">
            <v>5164</v>
          </cell>
          <cell r="K191">
            <v>3053</v>
          </cell>
          <cell r="L191">
            <v>1640</v>
          </cell>
          <cell r="M191">
            <v>266</v>
          </cell>
          <cell r="N191">
            <v>673</v>
          </cell>
          <cell r="O191">
            <v>1</v>
          </cell>
          <cell r="P191">
            <v>9</v>
          </cell>
          <cell r="Q191">
            <v>399</v>
          </cell>
          <cell r="R191">
            <v>6591</v>
          </cell>
          <cell r="S191">
            <v>5474</v>
          </cell>
          <cell r="T191">
            <v>2651</v>
          </cell>
          <cell r="U191">
            <v>746</v>
          </cell>
          <cell r="V191">
            <v>1823</v>
          </cell>
          <cell r="W191">
            <v>56</v>
          </cell>
          <cell r="X191">
            <v>55</v>
          </cell>
          <cell r="Y191">
            <v>532</v>
          </cell>
        </row>
        <row r="192">
          <cell r="A192">
            <v>42583</v>
          </cell>
          <cell r="B192">
            <v>1662</v>
          </cell>
          <cell r="C192">
            <v>2569</v>
          </cell>
          <cell r="D192">
            <v>1071</v>
          </cell>
          <cell r="E192">
            <v>588</v>
          </cell>
          <cell r="F192">
            <v>1236</v>
          </cell>
          <cell r="G192">
            <v>81</v>
          </cell>
          <cell r="H192">
            <v>53</v>
          </cell>
          <cell r="I192">
            <v>142</v>
          </cell>
          <cell r="J192">
            <v>5056</v>
          </cell>
          <cell r="K192">
            <v>2989</v>
          </cell>
          <cell r="L192">
            <v>1504</v>
          </cell>
          <cell r="M192">
            <v>193</v>
          </cell>
          <cell r="N192">
            <v>312</v>
          </cell>
          <cell r="O192">
            <v>5</v>
          </cell>
          <cell r="P192">
            <v>0</v>
          </cell>
          <cell r="Q192">
            <v>485</v>
          </cell>
          <cell r="R192">
            <v>6718</v>
          </cell>
          <cell r="S192">
            <v>5558</v>
          </cell>
          <cell r="T192">
            <v>2575</v>
          </cell>
          <cell r="U192">
            <v>781</v>
          </cell>
          <cell r="V192">
            <v>1548</v>
          </cell>
          <cell r="W192">
            <v>86</v>
          </cell>
          <cell r="X192">
            <v>53</v>
          </cell>
          <cell r="Y192">
            <v>627</v>
          </cell>
        </row>
        <row r="193">
          <cell r="A193">
            <v>42614</v>
          </cell>
          <cell r="B193">
            <v>1605</v>
          </cell>
          <cell r="C193">
            <v>2258</v>
          </cell>
          <cell r="D193">
            <v>1034</v>
          </cell>
          <cell r="E193">
            <v>572</v>
          </cell>
          <cell r="F193">
            <v>1141</v>
          </cell>
          <cell r="G193">
            <v>60</v>
          </cell>
          <cell r="H193">
            <v>98</v>
          </cell>
          <cell r="I193">
            <v>121</v>
          </cell>
          <cell r="J193">
            <v>3584</v>
          </cell>
          <cell r="K193">
            <v>2219</v>
          </cell>
          <cell r="L193">
            <v>1632</v>
          </cell>
          <cell r="M193">
            <v>244</v>
          </cell>
          <cell r="N193">
            <v>405</v>
          </cell>
          <cell r="O193">
            <v>9</v>
          </cell>
          <cell r="P193">
            <v>21</v>
          </cell>
          <cell r="Q193">
            <v>791</v>
          </cell>
          <cell r="R193">
            <v>5189</v>
          </cell>
          <cell r="S193">
            <v>4477</v>
          </cell>
          <cell r="T193">
            <v>2666</v>
          </cell>
          <cell r="U193">
            <v>816</v>
          </cell>
          <cell r="V193">
            <v>1546</v>
          </cell>
          <cell r="W193">
            <v>69</v>
          </cell>
          <cell r="X193">
            <v>119</v>
          </cell>
          <cell r="Y193">
            <v>912</v>
          </cell>
        </row>
        <row r="194">
          <cell r="A194">
            <v>42644</v>
          </cell>
          <cell r="B194">
            <v>1560</v>
          </cell>
          <cell r="C194">
            <v>2220</v>
          </cell>
          <cell r="D194">
            <v>1115</v>
          </cell>
          <cell r="E194">
            <v>485</v>
          </cell>
          <cell r="F194">
            <v>1091</v>
          </cell>
          <cell r="G194">
            <v>49</v>
          </cell>
          <cell r="H194">
            <v>54</v>
          </cell>
          <cell r="I194">
            <v>73</v>
          </cell>
          <cell r="J194">
            <v>3086</v>
          </cell>
          <cell r="K194">
            <v>1557</v>
          </cell>
          <cell r="L194">
            <v>894</v>
          </cell>
          <cell r="M194">
            <v>250</v>
          </cell>
          <cell r="N194">
            <v>243</v>
          </cell>
          <cell r="O194">
            <v>6</v>
          </cell>
          <cell r="P194">
            <v>42</v>
          </cell>
          <cell r="Q194">
            <v>273</v>
          </cell>
          <cell r="R194">
            <v>4646</v>
          </cell>
          <cell r="S194">
            <v>3777</v>
          </cell>
          <cell r="T194">
            <v>2009</v>
          </cell>
          <cell r="U194">
            <v>735</v>
          </cell>
          <cell r="V194">
            <v>1334</v>
          </cell>
          <cell r="W194">
            <v>55</v>
          </cell>
          <cell r="X194">
            <v>96</v>
          </cell>
          <cell r="Y194">
            <v>346</v>
          </cell>
        </row>
        <row r="195">
          <cell r="A195">
            <v>42675</v>
          </cell>
          <cell r="B195">
            <v>1651</v>
          </cell>
          <cell r="C195">
            <v>2329</v>
          </cell>
          <cell r="D195">
            <v>1202</v>
          </cell>
          <cell r="E195">
            <v>577</v>
          </cell>
          <cell r="F195">
            <v>1150</v>
          </cell>
          <cell r="G195">
            <v>83</v>
          </cell>
          <cell r="H195">
            <v>37</v>
          </cell>
          <cell r="I195">
            <v>123</v>
          </cell>
          <cell r="J195">
            <v>2950</v>
          </cell>
          <cell r="K195">
            <v>2575</v>
          </cell>
          <cell r="L195">
            <v>508</v>
          </cell>
          <cell r="M195">
            <v>460</v>
          </cell>
          <cell r="N195">
            <v>717</v>
          </cell>
          <cell r="O195">
            <v>0</v>
          </cell>
          <cell r="P195">
            <v>8</v>
          </cell>
          <cell r="Q195">
            <v>413</v>
          </cell>
          <cell r="R195">
            <v>4601</v>
          </cell>
          <cell r="S195">
            <v>4904</v>
          </cell>
          <cell r="T195">
            <v>1710</v>
          </cell>
          <cell r="U195">
            <v>1037</v>
          </cell>
          <cell r="V195">
            <v>1867</v>
          </cell>
          <cell r="W195">
            <v>83</v>
          </cell>
          <cell r="X195">
            <v>45</v>
          </cell>
          <cell r="Y195">
            <v>536</v>
          </cell>
        </row>
        <row r="196">
          <cell r="A196">
            <v>42705</v>
          </cell>
          <cell r="B196">
            <v>1210</v>
          </cell>
          <cell r="C196">
            <v>1778</v>
          </cell>
          <cell r="D196">
            <v>807</v>
          </cell>
          <cell r="E196">
            <v>447</v>
          </cell>
          <cell r="F196">
            <v>906</v>
          </cell>
          <cell r="G196">
            <v>55</v>
          </cell>
          <cell r="H196">
            <v>31</v>
          </cell>
          <cell r="I196">
            <v>65</v>
          </cell>
          <cell r="J196">
            <v>2805</v>
          </cell>
          <cell r="K196">
            <v>3724</v>
          </cell>
          <cell r="L196">
            <v>779</v>
          </cell>
          <cell r="M196">
            <v>222</v>
          </cell>
          <cell r="N196">
            <v>485</v>
          </cell>
          <cell r="O196">
            <v>22</v>
          </cell>
          <cell r="P196">
            <v>4</v>
          </cell>
          <cell r="Q196">
            <v>377</v>
          </cell>
          <cell r="R196">
            <v>4015</v>
          </cell>
          <cell r="S196">
            <v>5502</v>
          </cell>
          <cell r="T196">
            <v>1586</v>
          </cell>
          <cell r="U196">
            <v>669</v>
          </cell>
          <cell r="V196">
            <v>1391</v>
          </cell>
          <cell r="W196">
            <v>77</v>
          </cell>
          <cell r="X196">
            <v>35</v>
          </cell>
          <cell r="Y196">
            <v>442</v>
          </cell>
        </row>
        <row r="197">
          <cell r="A197">
            <v>42736</v>
          </cell>
          <cell r="B197">
            <v>854</v>
          </cell>
          <cell r="C197">
            <v>1565</v>
          </cell>
          <cell r="D197">
            <v>738</v>
          </cell>
          <cell r="E197">
            <v>355</v>
          </cell>
          <cell r="F197">
            <v>797</v>
          </cell>
          <cell r="G197">
            <v>52</v>
          </cell>
          <cell r="H197">
            <v>39</v>
          </cell>
          <cell r="I197">
            <v>48</v>
          </cell>
          <cell r="J197">
            <v>2975</v>
          </cell>
          <cell r="K197">
            <v>2294</v>
          </cell>
          <cell r="L197">
            <v>475</v>
          </cell>
          <cell r="M197">
            <v>274</v>
          </cell>
          <cell r="N197">
            <v>379</v>
          </cell>
          <cell r="O197">
            <v>33</v>
          </cell>
          <cell r="P197">
            <v>40</v>
          </cell>
          <cell r="Q197">
            <v>120</v>
          </cell>
          <cell r="R197">
            <v>3829</v>
          </cell>
          <cell r="S197">
            <v>3859</v>
          </cell>
          <cell r="T197">
            <v>1213</v>
          </cell>
          <cell r="U197">
            <v>629</v>
          </cell>
          <cell r="V197">
            <v>1176</v>
          </cell>
          <cell r="W197">
            <v>85</v>
          </cell>
          <cell r="X197">
            <v>79</v>
          </cell>
          <cell r="Y197">
            <v>168</v>
          </cell>
        </row>
        <row r="198">
          <cell r="A198">
            <v>42767</v>
          </cell>
          <cell r="B198">
            <v>1522</v>
          </cell>
          <cell r="C198">
            <v>2142</v>
          </cell>
          <cell r="D198">
            <v>978</v>
          </cell>
          <cell r="E198">
            <v>468</v>
          </cell>
          <cell r="F198">
            <v>974</v>
          </cell>
          <cell r="G198">
            <v>49</v>
          </cell>
          <cell r="H198">
            <v>21</v>
          </cell>
          <cell r="I198">
            <v>64</v>
          </cell>
          <cell r="J198">
            <v>3256</v>
          </cell>
          <cell r="K198">
            <v>2519</v>
          </cell>
          <cell r="L198">
            <v>476</v>
          </cell>
          <cell r="M198">
            <v>174</v>
          </cell>
          <cell r="N198">
            <v>430</v>
          </cell>
          <cell r="O198">
            <v>50</v>
          </cell>
          <cell r="P198">
            <v>11</v>
          </cell>
          <cell r="Q198">
            <v>281</v>
          </cell>
          <cell r="R198">
            <v>4778</v>
          </cell>
          <cell r="S198">
            <v>4661</v>
          </cell>
          <cell r="T198">
            <v>1454</v>
          </cell>
          <cell r="U198">
            <v>642</v>
          </cell>
          <cell r="V198">
            <v>1404</v>
          </cell>
          <cell r="W198">
            <v>99</v>
          </cell>
          <cell r="X198">
            <v>32</v>
          </cell>
          <cell r="Y198">
            <v>345</v>
          </cell>
        </row>
        <row r="199">
          <cell r="A199">
            <v>42795</v>
          </cell>
          <cell r="B199">
            <v>1812</v>
          </cell>
          <cell r="C199">
            <v>2358</v>
          </cell>
          <cell r="D199">
            <v>1037</v>
          </cell>
          <cell r="E199">
            <v>551</v>
          </cell>
          <cell r="F199">
            <v>1169</v>
          </cell>
          <cell r="G199">
            <v>74</v>
          </cell>
          <cell r="H199">
            <v>21</v>
          </cell>
          <cell r="I199">
            <v>73</v>
          </cell>
          <cell r="J199">
            <v>2312</v>
          </cell>
          <cell r="K199">
            <v>2268</v>
          </cell>
          <cell r="L199">
            <v>905</v>
          </cell>
          <cell r="M199">
            <v>281</v>
          </cell>
          <cell r="N199">
            <v>280</v>
          </cell>
          <cell r="O199">
            <v>58</v>
          </cell>
          <cell r="P199">
            <v>3</v>
          </cell>
          <cell r="Q199">
            <v>336</v>
          </cell>
          <cell r="R199">
            <v>4124</v>
          </cell>
          <cell r="S199">
            <v>4626</v>
          </cell>
          <cell r="T199">
            <v>1942</v>
          </cell>
          <cell r="U199">
            <v>832</v>
          </cell>
          <cell r="V199">
            <v>1449</v>
          </cell>
          <cell r="W199">
            <v>132</v>
          </cell>
          <cell r="X199">
            <v>24</v>
          </cell>
          <cell r="Y199">
            <v>409</v>
          </cell>
        </row>
        <row r="200">
          <cell r="A200">
            <v>42826</v>
          </cell>
          <cell r="B200">
            <v>1227</v>
          </cell>
          <cell r="C200">
            <v>1940</v>
          </cell>
          <cell r="D200">
            <v>665</v>
          </cell>
          <cell r="E200">
            <v>528</v>
          </cell>
          <cell r="F200">
            <v>793</v>
          </cell>
          <cell r="G200">
            <v>56</v>
          </cell>
          <cell r="H200">
            <v>46</v>
          </cell>
          <cell r="I200">
            <v>62</v>
          </cell>
          <cell r="J200">
            <v>3171</v>
          </cell>
          <cell r="K200">
            <v>1713</v>
          </cell>
          <cell r="L200">
            <v>1403</v>
          </cell>
          <cell r="M200">
            <v>263</v>
          </cell>
          <cell r="N200">
            <v>272</v>
          </cell>
          <cell r="O200">
            <v>10</v>
          </cell>
          <cell r="P200">
            <v>0</v>
          </cell>
          <cell r="Q200">
            <v>238</v>
          </cell>
          <cell r="R200">
            <v>4398</v>
          </cell>
          <cell r="S200">
            <v>3653</v>
          </cell>
          <cell r="T200">
            <v>2068</v>
          </cell>
          <cell r="U200">
            <v>791</v>
          </cell>
          <cell r="V200">
            <v>1065</v>
          </cell>
          <cell r="W200">
            <v>66</v>
          </cell>
          <cell r="X200">
            <v>46</v>
          </cell>
          <cell r="Y200">
            <v>300</v>
          </cell>
        </row>
        <row r="201">
          <cell r="A201">
            <v>42856</v>
          </cell>
          <cell r="B201">
            <v>1696</v>
          </cell>
          <cell r="C201">
            <v>2545</v>
          </cell>
          <cell r="D201">
            <v>1132</v>
          </cell>
          <cell r="E201">
            <v>611</v>
          </cell>
          <cell r="F201">
            <v>1030</v>
          </cell>
          <cell r="G201">
            <v>102</v>
          </cell>
          <cell r="H201">
            <v>46</v>
          </cell>
          <cell r="I201">
            <v>79</v>
          </cell>
          <cell r="J201">
            <v>1886</v>
          </cell>
          <cell r="K201">
            <v>1834</v>
          </cell>
          <cell r="L201">
            <v>1057</v>
          </cell>
          <cell r="M201">
            <v>662</v>
          </cell>
          <cell r="N201">
            <v>396</v>
          </cell>
          <cell r="O201">
            <v>28</v>
          </cell>
          <cell r="P201">
            <v>2</v>
          </cell>
          <cell r="Q201">
            <v>276</v>
          </cell>
          <cell r="R201">
            <v>3582</v>
          </cell>
          <cell r="S201">
            <v>4379</v>
          </cell>
          <cell r="T201">
            <v>2189</v>
          </cell>
          <cell r="U201">
            <v>1273</v>
          </cell>
          <cell r="V201">
            <v>1426</v>
          </cell>
          <cell r="W201">
            <v>130</v>
          </cell>
          <cell r="X201">
            <v>48</v>
          </cell>
          <cell r="Y201">
            <v>355</v>
          </cell>
        </row>
        <row r="202">
          <cell r="A202">
            <v>42887</v>
          </cell>
          <cell r="B202">
            <v>1648</v>
          </cell>
          <cell r="C202">
            <v>2323</v>
          </cell>
          <cell r="D202">
            <v>1403</v>
          </cell>
          <cell r="E202">
            <v>520</v>
          </cell>
          <cell r="F202">
            <v>963</v>
          </cell>
          <cell r="G202">
            <v>72</v>
          </cell>
          <cell r="H202">
            <v>36</v>
          </cell>
          <cell r="I202">
            <v>71</v>
          </cell>
          <cell r="J202">
            <v>3118</v>
          </cell>
          <cell r="K202">
            <v>2050</v>
          </cell>
          <cell r="L202">
            <v>978</v>
          </cell>
          <cell r="M202">
            <v>346</v>
          </cell>
          <cell r="N202">
            <v>622</v>
          </cell>
          <cell r="O202">
            <v>21</v>
          </cell>
          <cell r="P202">
            <v>0</v>
          </cell>
          <cell r="Q202">
            <v>481</v>
          </cell>
          <cell r="R202">
            <v>4766</v>
          </cell>
          <cell r="S202">
            <v>4373</v>
          </cell>
          <cell r="T202">
            <v>2381</v>
          </cell>
          <cell r="U202">
            <v>866</v>
          </cell>
          <cell r="V202">
            <v>1585</v>
          </cell>
          <cell r="W202">
            <v>93</v>
          </cell>
          <cell r="X202">
            <v>36</v>
          </cell>
          <cell r="Y202">
            <v>552</v>
          </cell>
        </row>
        <row r="203">
          <cell r="A203">
            <v>42917</v>
          </cell>
          <cell r="B203">
            <v>1650</v>
          </cell>
          <cell r="C203">
            <v>2335</v>
          </cell>
          <cell r="D203">
            <v>1157</v>
          </cell>
          <cell r="E203">
            <v>576</v>
          </cell>
          <cell r="F203">
            <v>1076</v>
          </cell>
          <cell r="G203">
            <v>45</v>
          </cell>
          <cell r="H203">
            <v>42</v>
          </cell>
          <cell r="I203">
            <v>102</v>
          </cell>
          <cell r="J203">
            <v>4073</v>
          </cell>
          <cell r="K203">
            <v>2277</v>
          </cell>
          <cell r="L203">
            <v>913</v>
          </cell>
          <cell r="M203">
            <v>234</v>
          </cell>
          <cell r="N203">
            <v>305</v>
          </cell>
          <cell r="O203">
            <v>17</v>
          </cell>
          <cell r="P203">
            <v>0</v>
          </cell>
          <cell r="Q203">
            <v>356</v>
          </cell>
          <cell r="R203">
            <v>5723</v>
          </cell>
          <cell r="S203">
            <v>4612</v>
          </cell>
          <cell r="T203">
            <v>2070</v>
          </cell>
          <cell r="U203">
            <v>810</v>
          </cell>
          <cell r="V203">
            <v>1381</v>
          </cell>
          <cell r="W203">
            <v>62</v>
          </cell>
          <cell r="X203">
            <v>42</v>
          </cell>
          <cell r="Y203">
            <v>458</v>
          </cell>
        </row>
        <row r="204">
          <cell r="A204">
            <v>42948</v>
          </cell>
          <cell r="B204">
            <v>1588</v>
          </cell>
          <cell r="C204">
            <v>2612</v>
          </cell>
          <cell r="D204">
            <v>1369</v>
          </cell>
          <cell r="E204">
            <v>661</v>
          </cell>
          <cell r="F204">
            <v>1063</v>
          </cell>
          <cell r="G204">
            <v>103</v>
          </cell>
          <cell r="H204">
            <v>48</v>
          </cell>
          <cell r="I204">
            <v>86</v>
          </cell>
          <cell r="J204">
            <v>2647</v>
          </cell>
          <cell r="K204">
            <v>2261</v>
          </cell>
          <cell r="L204">
            <v>1117</v>
          </cell>
          <cell r="M204">
            <v>322</v>
          </cell>
          <cell r="N204">
            <v>223</v>
          </cell>
          <cell r="O204">
            <v>35</v>
          </cell>
          <cell r="P204">
            <v>36</v>
          </cell>
          <cell r="Q204">
            <v>611</v>
          </cell>
          <cell r="R204">
            <v>4235</v>
          </cell>
          <cell r="S204">
            <v>4873</v>
          </cell>
          <cell r="T204">
            <v>2486</v>
          </cell>
          <cell r="U204">
            <v>983</v>
          </cell>
          <cell r="V204">
            <v>1286</v>
          </cell>
          <cell r="W204">
            <v>138</v>
          </cell>
          <cell r="X204">
            <v>84</v>
          </cell>
          <cell r="Y204">
            <v>697</v>
          </cell>
        </row>
        <row r="205">
          <cell r="A205">
            <v>42979</v>
          </cell>
          <cell r="B205">
            <v>1625</v>
          </cell>
          <cell r="C205">
            <v>2284</v>
          </cell>
          <cell r="D205">
            <v>1289</v>
          </cell>
          <cell r="E205">
            <v>643</v>
          </cell>
          <cell r="F205">
            <v>973</v>
          </cell>
          <cell r="G205">
            <v>60</v>
          </cell>
          <cell r="H205">
            <v>38</v>
          </cell>
          <cell r="I205">
            <v>95</v>
          </cell>
          <cell r="J205">
            <v>3480</v>
          </cell>
          <cell r="K205">
            <v>2225</v>
          </cell>
          <cell r="L205">
            <v>524</v>
          </cell>
          <cell r="M205">
            <v>480</v>
          </cell>
          <cell r="N205">
            <v>786</v>
          </cell>
          <cell r="O205">
            <v>55</v>
          </cell>
          <cell r="P205">
            <v>2</v>
          </cell>
          <cell r="Q205">
            <v>463</v>
          </cell>
          <cell r="R205">
            <v>5105</v>
          </cell>
          <cell r="S205">
            <v>4509</v>
          </cell>
          <cell r="T205">
            <v>1813</v>
          </cell>
          <cell r="U205">
            <v>1123</v>
          </cell>
          <cell r="V205">
            <v>1759</v>
          </cell>
          <cell r="W205">
            <v>115</v>
          </cell>
          <cell r="X205">
            <v>40</v>
          </cell>
          <cell r="Y205">
            <v>558</v>
          </cell>
        </row>
        <row r="206">
          <cell r="A206">
            <v>43009</v>
          </cell>
          <cell r="B206">
            <v>1530</v>
          </cell>
          <cell r="C206">
            <v>2582</v>
          </cell>
          <cell r="D206">
            <v>1337</v>
          </cell>
          <cell r="E206">
            <v>568</v>
          </cell>
          <cell r="F206">
            <v>1035</v>
          </cell>
          <cell r="G206">
            <v>83</v>
          </cell>
          <cell r="H206">
            <v>46</v>
          </cell>
          <cell r="I206">
            <v>105</v>
          </cell>
          <cell r="J206">
            <v>3677</v>
          </cell>
          <cell r="K206">
            <v>3467</v>
          </cell>
          <cell r="L206">
            <v>756</v>
          </cell>
          <cell r="M206">
            <v>424</v>
          </cell>
          <cell r="N206">
            <v>380</v>
          </cell>
          <cell r="O206">
            <v>18</v>
          </cell>
          <cell r="P206">
            <v>2</v>
          </cell>
          <cell r="Q206">
            <v>86</v>
          </cell>
          <cell r="R206">
            <v>5207</v>
          </cell>
          <cell r="S206">
            <v>6049</v>
          </cell>
          <cell r="T206">
            <v>2093</v>
          </cell>
          <cell r="U206">
            <v>992</v>
          </cell>
          <cell r="V206">
            <v>1415</v>
          </cell>
          <cell r="W206">
            <v>101</v>
          </cell>
          <cell r="X206">
            <v>48</v>
          </cell>
          <cell r="Y206">
            <v>191</v>
          </cell>
        </row>
        <row r="207">
          <cell r="A207">
            <v>43040</v>
          </cell>
          <cell r="B207">
            <v>1631</v>
          </cell>
          <cell r="C207">
            <v>2537</v>
          </cell>
          <cell r="D207">
            <v>1359</v>
          </cell>
          <cell r="E207">
            <v>663</v>
          </cell>
          <cell r="F207">
            <v>893</v>
          </cell>
          <cell r="G207">
            <v>113</v>
          </cell>
          <cell r="H207">
            <v>32</v>
          </cell>
          <cell r="I207">
            <v>103</v>
          </cell>
          <cell r="J207">
            <v>2970</v>
          </cell>
          <cell r="K207">
            <v>6304</v>
          </cell>
          <cell r="L207">
            <v>860</v>
          </cell>
          <cell r="M207">
            <v>224</v>
          </cell>
          <cell r="N207">
            <v>673</v>
          </cell>
          <cell r="O207">
            <v>32</v>
          </cell>
          <cell r="P207">
            <v>0</v>
          </cell>
          <cell r="Q207">
            <v>38</v>
          </cell>
          <cell r="R207">
            <v>4601</v>
          </cell>
          <cell r="S207">
            <v>8841</v>
          </cell>
          <cell r="T207">
            <v>2219</v>
          </cell>
          <cell r="U207">
            <v>887</v>
          </cell>
          <cell r="V207">
            <v>1566</v>
          </cell>
          <cell r="W207">
            <v>145</v>
          </cell>
          <cell r="X207">
            <v>32</v>
          </cell>
          <cell r="Y207">
            <v>141</v>
          </cell>
        </row>
        <row r="208">
          <cell r="A208">
            <v>43070</v>
          </cell>
          <cell r="B208">
            <v>1245</v>
          </cell>
          <cell r="C208">
            <v>1796</v>
          </cell>
          <cell r="D208">
            <v>1014</v>
          </cell>
          <cell r="E208">
            <v>414</v>
          </cell>
          <cell r="F208">
            <v>862</v>
          </cell>
          <cell r="G208">
            <v>76</v>
          </cell>
          <cell r="H208">
            <v>17</v>
          </cell>
          <cell r="I208">
            <v>75</v>
          </cell>
          <cell r="J208">
            <v>2321</v>
          </cell>
          <cell r="K208">
            <v>2766</v>
          </cell>
          <cell r="L208">
            <v>943</v>
          </cell>
          <cell r="M208">
            <v>224</v>
          </cell>
          <cell r="N208">
            <v>427</v>
          </cell>
          <cell r="O208">
            <v>45</v>
          </cell>
          <cell r="P208">
            <v>0</v>
          </cell>
          <cell r="Q208">
            <v>75</v>
          </cell>
          <cell r="R208">
            <v>3566</v>
          </cell>
          <cell r="S208">
            <v>4562</v>
          </cell>
          <cell r="T208">
            <v>1957</v>
          </cell>
          <cell r="U208">
            <v>638</v>
          </cell>
          <cell r="V208">
            <v>1289</v>
          </cell>
          <cell r="W208">
            <v>121</v>
          </cell>
          <cell r="X208">
            <v>17</v>
          </cell>
          <cell r="Y208">
            <v>150</v>
          </cell>
        </row>
      </sheetData>
      <sheetData sheetId="3" refreshError="1"/>
      <sheetData sheetId="4" refreshError="1"/>
      <sheetData sheetId="5">
        <row r="2">
          <cell r="A2" t="str">
            <v>Adelaide</v>
          </cell>
        </row>
      </sheetData>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AGN"/>
      <sheetName val="Cover"/>
      <sheetName val="Disclaimer"/>
      <sheetName val="DashChartsData"/>
      <sheetName val="Assumptions"/>
      <sheetName val="Graphs &gt;&gt;"/>
      <sheetName val="Location of Figures in Wbook"/>
      <sheetName val="Cumulative net benefits"/>
      <sheetName val="Net Benefits"/>
      <sheetName val="Outputs&gt;&gt;"/>
      <sheetName val="Output"/>
      <sheetName val="P&amp;L Freeze"/>
      <sheetName val="Results Pivot"/>
      <sheetName val="Results Tab"/>
      <sheetName val="Calculations&gt;&gt;"/>
      <sheetName val="Gain Loss"/>
      <sheetName val="Costs chart"/>
      <sheetName val="Costs"/>
      <sheetName val="Consumption"/>
      <sheetName val="Demand"/>
      <sheetName val="Prices - all energy"/>
      <sheetName val="Cost amortization"/>
      <sheetName val="Inputs&gt;&gt;"/>
      <sheetName val="FE estimates of fuel prices"/>
      <sheetName val="Energy Consumption by Fuel Type"/>
      <sheetName val="AGN Financial Model &gt;&gt;&gt;"/>
      <sheetName val="Assumptions - Cashflow Model"/>
      <sheetName val="Cashflow Model"/>
      <sheetName val="MDQ Demand Forecasts"/>
      <sheetName val="Elec index"/>
      <sheetName val="Gas index"/>
      <sheetName val="Indices"/>
    </sheetNames>
    <sheetDataSet>
      <sheetData sheetId="0"/>
      <sheetData sheetId="1"/>
      <sheetData sheetId="2"/>
      <sheetData sheetId="3"/>
      <sheetData sheetId="4"/>
      <sheetData sheetId="5">
        <row r="7">
          <cell r="I7">
            <v>3.9399999999999998E-2</v>
          </cell>
        </row>
        <row r="12">
          <cell r="I12">
            <v>15</v>
          </cell>
        </row>
        <row r="13">
          <cell r="I13">
            <v>60</v>
          </cell>
        </row>
        <row r="19">
          <cell r="I19">
            <v>1E-3</v>
          </cell>
        </row>
        <row r="20">
          <cell r="I20">
            <v>0.01</v>
          </cell>
        </row>
        <row r="25">
          <cell r="I25">
            <v>1.3045950328731042</v>
          </cell>
        </row>
      </sheetData>
      <sheetData sheetId="6"/>
      <sheetData sheetId="7"/>
      <sheetData sheetId="8" refreshError="1"/>
      <sheetData sheetId="9" refreshError="1"/>
      <sheetData sheetId="10"/>
      <sheetData sheetId="11"/>
      <sheetData sheetId="12"/>
      <sheetData sheetId="13" refreshError="1"/>
      <sheetData sheetId="14"/>
      <sheetData sheetId="15"/>
      <sheetData sheetId="16"/>
      <sheetData sheetId="17" refreshError="1"/>
      <sheetData sheetId="18">
        <row r="7">
          <cell r="C7">
            <v>2020</v>
          </cell>
          <cell r="D7">
            <v>2021</v>
          </cell>
          <cell r="E7">
            <v>2022</v>
          </cell>
          <cell r="F7">
            <v>2023</v>
          </cell>
          <cell r="G7">
            <v>2024</v>
          </cell>
          <cell r="H7">
            <v>2025</v>
          </cell>
          <cell r="I7">
            <v>2026</v>
          </cell>
          <cell r="J7">
            <v>2027</v>
          </cell>
          <cell r="K7">
            <v>2028</v>
          </cell>
          <cell r="L7">
            <v>2029</v>
          </cell>
          <cell r="M7">
            <v>2030</v>
          </cell>
          <cell r="N7">
            <v>2031</v>
          </cell>
          <cell r="O7">
            <v>2032</v>
          </cell>
          <cell r="P7">
            <v>2033</v>
          </cell>
          <cell r="Q7">
            <v>2034</v>
          </cell>
          <cell r="R7">
            <v>2035</v>
          </cell>
          <cell r="S7">
            <v>2036</v>
          </cell>
          <cell r="T7">
            <v>2037</v>
          </cell>
          <cell r="U7">
            <v>2038</v>
          </cell>
          <cell r="V7">
            <v>2039</v>
          </cell>
          <cell r="W7">
            <v>2040</v>
          </cell>
          <cell r="X7">
            <v>2041</v>
          </cell>
          <cell r="Y7">
            <v>2042</v>
          </cell>
          <cell r="Z7">
            <v>2043</v>
          </cell>
          <cell r="AA7">
            <v>2044</v>
          </cell>
          <cell r="AB7">
            <v>2045</v>
          </cell>
          <cell r="AC7">
            <v>2046</v>
          </cell>
          <cell r="AD7">
            <v>2047</v>
          </cell>
          <cell r="AE7">
            <v>2048</v>
          </cell>
          <cell r="AF7">
            <v>2049</v>
          </cell>
          <cell r="AG7">
            <v>2050</v>
          </cell>
        </row>
        <row r="8">
          <cell r="B8" t="str">
            <v>Cost of Pipeline</v>
          </cell>
          <cell r="C8" t="e">
            <v>#DIV/0!</v>
          </cell>
          <cell r="D8">
            <v>237.26347551028425</v>
          </cell>
          <cell r="E8">
            <v>98.919578826772835</v>
          </cell>
          <cell r="F8">
            <v>42.171580556096316</v>
          </cell>
          <cell r="G8">
            <v>16.607640171230656</v>
          </cell>
          <cell r="H8">
            <v>14.061782124281505</v>
          </cell>
          <cell r="I8">
            <v>12.879635418651157</v>
          </cell>
          <cell r="J8">
            <v>11.868897212937414</v>
          </cell>
          <cell r="K8">
            <v>11.043995114245831</v>
          </cell>
          <cell r="L8">
            <v>10.35799187415622</v>
          </cell>
          <cell r="M8">
            <v>12.596282597890072</v>
          </cell>
          <cell r="N8">
            <v>9.4516770498617007</v>
          </cell>
          <cell r="O8">
            <v>9.2143838215013094</v>
          </cell>
          <cell r="P8">
            <v>8.998142042596772</v>
          </cell>
          <cell r="Q8">
            <v>8.8002693303924229</v>
          </cell>
          <cell r="R8">
            <v>8.6185204548967445</v>
          </cell>
          <cell r="S8">
            <v>8.4515730225128447</v>
          </cell>
          <cell r="T8">
            <v>8.2975125785757164</v>
          </cell>
          <cell r="U8">
            <v>8.1546650298437431</v>
          </cell>
          <cell r="V8">
            <v>8.0218008542153836</v>
          </cell>
          <cell r="W8">
            <v>9.5269130742034456</v>
          </cell>
          <cell r="X8">
            <v>7.7272506871392919</v>
          </cell>
          <cell r="Y8">
            <v>7.7281112663058833</v>
          </cell>
          <cell r="Z8">
            <v>7.7289718454724747</v>
          </cell>
          <cell r="AA8">
            <v>7.7298324246390662</v>
          </cell>
          <cell r="AB8">
            <v>7.730668852444869</v>
          </cell>
          <cell r="AC8">
            <v>7.7315052802506719</v>
          </cell>
          <cell r="AD8">
            <v>7.7323482646014261</v>
          </cell>
          <cell r="AE8">
            <v>7.7331912489521804</v>
          </cell>
          <cell r="AF8">
            <v>7.7340342333029346</v>
          </cell>
          <cell r="AG8">
            <v>7.734877217653688</v>
          </cell>
        </row>
        <row r="10">
          <cell r="B10" t="str">
            <v>Payments per year</v>
          </cell>
        </row>
        <row r="12">
          <cell r="C12">
            <v>2020</v>
          </cell>
          <cell r="D12">
            <v>2021</v>
          </cell>
          <cell r="E12">
            <v>2022</v>
          </cell>
          <cell r="F12">
            <v>2023</v>
          </cell>
          <cell r="G12">
            <v>2024</v>
          </cell>
          <cell r="H12">
            <v>2025</v>
          </cell>
          <cell r="I12">
            <v>2026</v>
          </cell>
          <cell r="J12">
            <v>2027</v>
          </cell>
          <cell r="K12">
            <v>2028</v>
          </cell>
          <cell r="L12">
            <v>2029</v>
          </cell>
          <cell r="M12">
            <v>2030</v>
          </cell>
          <cell r="N12">
            <v>2031</v>
          </cell>
          <cell r="O12">
            <v>2032</v>
          </cell>
          <cell r="P12">
            <v>2033</v>
          </cell>
          <cell r="Q12">
            <v>2034</v>
          </cell>
          <cell r="R12">
            <v>2035</v>
          </cell>
          <cell r="S12">
            <v>2036</v>
          </cell>
          <cell r="T12">
            <v>2037</v>
          </cell>
          <cell r="U12">
            <v>2038</v>
          </cell>
          <cell r="V12">
            <v>2039</v>
          </cell>
          <cell r="W12">
            <v>2040</v>
          </cell>
          <cell r="X12">
            <v>2041</v>
          </cell>
          <cell r="Y12">
            <v>2042</v>
          </cell>
          <cell r="Z12">
            <v>2043</v>
          </cell>
          <cell r="AA12">
            <v>2044</v>
          </cell>
          <cell r="AB12">
            <v>2045</v>
          </cell>
          <cell r="AC12">
            <v>2046</v>
          </cell>
          <cell r="AD12">
            <v>2047</v>
          </cell>
          <cell r="AE12">
            <v>2048</v>
          </cell>
          <cell r="AF12">
            <v>2049</v>
          </cell>
          <cell r="AG12">
            <v>2050</v>
          </cell>
        </row>
        <row r="13">
          <cell r="B13" t="str">
            <v>Total Payments  - Real ($2017/18)</v>
          </cell>
          <cell r="C13">
            <v>1299585.0984122979</v>
          </cell>
          <cell r="D13">
            <v>1594208.0353933719</v>
          </cell>
          <cell r="E13">
            <v>1701851.7259817056</v>
          </cell>
          <cell r="F13">
            <v>1865571.535653831</v>
          </cell>
          <cell r="G13">
            <v>1916204.4492724885</v>
          </cell>
          <cell r="H13">
            <v>1967442.2869074978</v>
          </cell>
          <cell r="I13">
            <v>2014367.2557399953</v>
          </cell>
          <cell r="J13">
            <v>2065383.165445732</v>
          </cell>
          <cell r="K13">
            <v>2116399.0751514686</v>
          </cell>
          <cell r="L13">
            <v>2167414.9848572048</v>
          </cell>
          <cell r="M13">
            <v>2782109.8752905969</v>
          </cell>
          <cell r="N13">
            <v>2273436.1475492832</v>
          </cell>
          <cell r="O13">
            <v>2324242.2921410478</v>
          </cell>
          <cell r="P13">
            <v>2375048.4367328128</v>
          </cell>
          <cell r="Q13">
            <v>2425854.5813245769</v>
          </cell>
          <cell r="R13">
            <v>2476660.7259163414</v>
          </cell>
          <cell r="S13">
            <v>2527637.7165260757</v>
          </cell>
          <cell r="T13">
            <v>2578710.4669077396</v>
          </cell>
          <cell r="U13">
            <v>2629791.7463095011</v>
          </cell>
          <cell r="V13">
            <v>2680864.496691165</v>
          </cell>
          <cell r="W13">
            <v>3364416.3484330531</v>
          </cell>
          <cell r="X13">
            <v>2728868.0328833242</v>
          </cell>
          <cell r="Y13">
            <v>2729171.9452413619</v>
          </cell>
          <cell r="Z13">
            <v>2729475.8575993995</v>
          </cell>
          <cell r="AA13">
            <v>2729779.7699574372</v>
          </cell>
          <cell r="AB13">
            <v>2730075.1532953777</v>
          </cell>
          <cell r="AC13">
            <v>2730370.5366333183</v>
          </cell>
          <cell r="AD13">
            <v>2730668.235406159</v>
          </cell>
          <cell r="AE13">
            <v>2730965.9341789996</v>
          </cell>
          <cell r="AF13">
            <v>2731263.6329518403</v>
          </cell>
          <cell r="AG13">
            <v>2731561.331724681</v>
          </cell>
        </row>
        <row r="15">
          <cell r="B15" t="str">
            <v>Opex</v>
          </cell>
        </row>
        <row r="17">
          <cell r="C17">
            <v>2020</v>
          </cell>
          <cell r="D17">
            <v>2021</v>
          </cell>
          <cell r="E17">
            <v>2022</v>
          </cell>
          <cell r="F17">
            <v>2023</v>
          </cell>
          <cell r="G17">
            <v>2024</v>
          </cell>
          <cell r="H17">
            <v>2025</v>
          </cell>
          <cell r="I17">
            <v>2026</v>
          </cell>
          <cell r="J17">
            <v>2027</v>
          </cell>
          <cell r="K17">
            <v>2028</v>
          </cell>
          <cell r="L17">
            <v>2029</v>
          </cell>
          <cell r="M17">
            <v>2030</v>
          </cell>
          <cell r="N17">
            <v>2031</v>
          </cell>
          <cell r="O17">
            <v>2032</v>
          </cell>
          <cell r="P17">
            <v>2033</v>
          </cell>
          <cell r="Q17">
            <v>2034</v>
          </cell>
          <cell r="R17">
            <v>2035</v>
          </cell>
          <cell r="S17">
            <v>2036</v>
          </cell>
          <cell r="T17">
            <v>2037</v>
          </cell>
          <cell r="U17">
            <v>2038</v>
          </cell>
          <cell r="V17">
            <v>2039</v>
          </cell>
          <cell r="W17">
            <v>2040</v>
          </cell>
          <cell r="X17">
            <v>2041</v>
          </cell>
          <cell r="Y17">
            <v>2042</v>
          </cell>
          <cell r="Z17">
            <v>2043</v>
          </cell>
          <cell r="AA17">
            <v>2044</v>
          </cell>
          <cell r="AB17">
            <v>2045</v>
          </cell>
          <cell r="AC17">
            <v>2046</v>
          </cell>
          <cell r="AD17">
            <v>2047</v>
          </cell>
          <cell r="AE17">
            <v>2048</v>
          </cell>
          <cell r="AF17">
            <v>2049</v>
          </cell>
          <cell r="AG17">
            <v>2050</v>
          </cell>
        </row>
        <row r="18">
          <cell r="B18" t="str">
            <v>Payments - Opex</v>
          </cell>
          <cell r="C18">
            <v>0</v>
          </cell>
          <cell r="D18">
            <v>42687.493898562541</v>
          </cell>
          <cell r="E18">
            <v>49761.364321728011</v>
          </cell>
          <cell r="F18">
            <v>56880.282706524173</v>
          </cell>
          <cell r="G18">
            <v>63976.677110504999</v>
          </cell>
          <cell r="H18">
            <v>71095.595495301153</v>
          </cell>
          <cell r="I18">
            <v>78191.989899281965</v>
          </cell>
          <cell r="J18">
            <v>86051.941036284348</v>
          </cell>
          <cell r="K18">
            <v>93911.89217328676</v>
          </cell>
          <cell r="L18">
            <v>101771.84331028914</v>
          </cell>
          <cell r="M18">
            <v>673893.17521048384</v>
          </cell>
          <cell r="N18">
            <v>117469.2216034786</v>
          </cell>
          <cell r="O18">
            <v>125368.08435887429</v>
          </cell>
          <cell r="P18">
            <v>133266.94711426995</v>
          </cell>
          <cell r="Q18">
            <v>141165.80986966562</v>
          </cell>
          <cell r="R18">
            <v>149064.67262506133</v>
          </cell>
          <cell r="S18">
            <v>156963.535380457</v>
          </cell>
          <cell r="T18">
            <v>164862.39813585268</v>
          </cell>
          <cell r="U18">
            <v>172761.26089124836</v>
          </cell>
          <cell r="V18">
            <v>180660.12364664403</v>
          </cell>
          <cell r="W18">
            <v>824404.96074258012</v>
          </cell>
          <cell r="X18">
            <v>188581.51038285505</v>
          </cell>
          <cell r="Y18">
            <v>188581.51038285505</v>
          </cell>
          <cell r="Z18">
            <v>188581.51038285505</v>
          </cell>
          <cell r="AA18">
            <v>188581.51038285505</v>
          </cell>
          <cell r="AB18">
            <v>188581.51038285505</v>
          </cell>
          <cell r="AC18">
            <v>188581.51038285505</v>
          </cell>
          <cell r="AD18">
            <v>188581.51038285505</v>
          </cell>
          <cell r="AE18">
            <v>188581.51038285505</v>
          </cell>
          <cell r="AF18">
            <v>188581.51038285505</v>
          </cell>
          <cell r="AG18">
            <v>188581.51038285505</v>
          </cell>
        </row>
        <row r="19">
          <cell r="B19" t="str">
            <v>Incremental Opex - Real ($2017/18)</v>
          </cell>
          <cell r="C19">
            <v>0</v>
          </cell>
          <cell r="D19">
            <v>4533.0695701798531</v>
          </cell>
          <cell r="E19">
            <v>11606.939993345322</v>
          </cell>
          <cell r="F19">
            <v>18725.858378141485</v>
          </cell>
          <cell r="G19">
            <v>25822.252782122301</v>
          </cell>
          <cell r="H19">
            <v>32941.171166918466</v>
          </cell>
          <cell r="I19">
            <v>40037.565570899278</v>
          </cell>
          <cell r="J19">
            <v>47897.516707901668</v>
          </cell>
          <cell r="K19">
            <v>55757.467844904058</v>
          </cell>
          <cell r="L19">
            <v>63617.418981906449</v>
          </cell>
          <cell r="M19">
            <v>71454.84613809349</v>
          </cell>
          <cell r="N19">
            <v>79314.797275095902</v>
          </cell>
          <cell r="O19">
            <v>87213.660030491592</v>
          </cell>
          <cell r="P19">
            <v>95112.522785887268</v>
          </cell>
          <cell r="Q19">
            <v>103011.38554128294</v>
          </cell>
          <cell r="R19">
            <v>110910.24829667863</v>
          </cell>
          <cell r="S19">
            <v>118809.11105207431</v>
          </cell>
          <cell r="T19">
            <v>126707.97380747</v>
          </cell>
          <cell r="U19">
            <v>134606.83656286568</v>
          </cell>
          <cell r="V19">
            <v>142505.69931826135</v>
          </cell>
          <cell r="W19">
            <v>150427.08605447237</v>
          </cell>
          <cell r="X19">
            <v>150427.08605447237</v>
          </cell>
          <cell r="Y19">
            <v>150427.08605447237</v>
          </cell>
          <cell r="Z19">
            <v>150427.08605447237</v>
          </cell>
          <cell r="AA19">
            <v>150427.08605447237</v>
          </cell>
          <cell r="AB19">
            <v>150427.08605447237</v>
          </cell>
          <cell r="AC19">
            <v>150427.08605447237</v>
          </cell>
          <cell r="AD19">
            <v>150427.08605447237</v>
          </cell>
          <cell r="AE19">
            <v>150427.08605447237</v>
          </cell>
          <cell r="AF19">
            <v>150427.08605447237</v>
          </cell>
          <cell r="AG19">
            <v>150427.08605447237</v>
          </cell>
        </row>
        <row r="20">
          <cell r="B20" t="str">
            <v>Pipeline Opex - Real ($2017/18)</v>
          </cell>
          <cell r="C20">
            <v>0</v>
          </cell>
          <cell r="D20">
            <v>38154.424328382687</v>
          </cell>
          <cell r="E20">
            <v>38154.424328382687</v>
          </cell>
          <cell r="F20">
            <v>38154.424328382687</v>
          </cell>
          <cell r="G20">
            <v>38154.424328382695</v>
          </cell>
          <cell r="H20">
            <v>38154.424328382695</v>
          </cell>
          <cell r="I20">
            <v>38154.424328382687</v>
          </cell>
          <cell r="J20">
            <v>38154.424328382687</v>
          </cell>
          <cell r="K20">
            <v>38154.424328382695</v>
          </cell>
          <cell r="L20">
            <v>38154.424328382695</v>
          </cell>
          <cell r="M20">
            <v>602438.32907239033</v>
          </cell>
          <cell r="N20">
            <v>38154.424328382695</v>
          </cell>
          <cell r="O20">
            <v>38154.424328382695</v>
          </cell>
          <cell r="P20">
            <v>38154.424328382695</v>
          </cell>
          <cell r="Q20">
            <v>38154.424328382687</v>
          </cell>
          <cell r="R20">
            <v>38154.424328382695</v>
          </cell>
          <cell r="S20">
            <v>38154.424328382687</v>
          </cell>
          <cell r="T20">
            <v>38154.424328382687</v>
          </cell>
          <cell r="U20">
            <v>38154.424328382695</v>
          </cell>
          <cell r="V20">
            <v>38154.424328382687</v>
          </cell>
          <cell r="W20">
            <v>673977.87468810775</v>
          </cell>
          <cell r="X20">
            <v>38154.424328382687</v>
          </cell>
          <cell r="Y20">
            <v>38154.424328382687</v>
          </cell>
          <cell r="Z20">
            <v>38154.424328382687</v>
          </cell>
          <cell r="AA20">
            <v>38154.424328382687</v>
          </cell>
          <cell r="AB20">
            <v>38154.424328382687</v>
          </cell>
          <cell r="AC20">
            <v>38154.424328382687</v>
          </cell>
          <cell r="AD20">
            <v>38154.424328382687</v>
          </cell>
          <cell r="AE20">
            <v>38154.424328382687</v>
          </cell>
          <cell r="AF20">
            <v>38154.424328382687</v>
          </cell>
          <cell r="AG20">
            <v>38154.424328382687</v>
          </cell>
        </row>
        <row r="22">
          <cell r="B22" t="str">
            <v>Payments required to recover Capex</v>
          </cell>
        </row>
        <row r="24">
          <cell r="C24">
            <v>2020</v>
          </cell>
          <cell r="D24">
            <v>2021</v>
          </cell>
          <cell r="E24">
            <v>2022</v>
          </cell>
          <cell r="F24">
            <v>2023</v>
          </cell>
          <cell r="G24">
            <v>2024</v>
          </cell>
          <cell r="H24">
            <v>2025</v>
          </cell>
          <cell r="I24">
            <v>2026</v>
          </cell>
          <cell r="J24">
            <v>2027</v>
          </cell>
          <cell r="K24">
            <v>2028</v>
          </cell>
          <cell r="L24">
            <v>2029</v>
          </cell>
          <cell r="M24">
            <v>2030</v>
          </cell>
          <cell r="N24">
            <v>2031</v>
          </cell>
          <cell r="O24">
            <v>2032</v>
          </cell>
          <cell r="P24">
            <v>2033</v>
          </cell>
          <cell r="Q24">
            <v>2034</v>
          </cell>
          <cell r="R24">
            <v>2035</v>
          </cell>
          <cell r="S24">
            <v>2036</v>
          </cell>
          <cell r="T24">
            <v>2037</v>
          </cell>
          <cell r="U24">
            <v>2038</v>
          </cell>
          <cell r="V24">
            <v>2039</v>
          </cell>
          <cell r="W24">
            <v>2040</v>
          </cell>
          <cell r="X24">
            <v>2041</v>
          </cell>
          <cell r="Y24">
            <v>2042</v>
          </cell>
          <cell r="Z24">
            <v>2043</v>
          </cell>
          <cell r="AA24">
            <v>2044</v>
          </cell>
          <cell r="AB24">
            <v>2045</v>
          </cell>
          <cell r="AC24">
            <v>2046</v>
          </cell>
          <cell r="AD24">
            <v>2047</v>
          </cell>
          <cell r="AE24">
            <v>2048</v>
          </cell>
          <cell r="AF24">
            <v>2049</v>
          </cell>
          <cell r="AG24">
            <v>2050</v>
          </cell>
        </row>
        <row r="25">
          <cell r="B25" t="str">
            <v>Payments - Capex</v>
          </cell>
          <cell r="C25">
            <v>1299585.0984122979</v>
          </cell>
          <cell r="D25">
            <v>1551520.5414948093</v>
          </cell>
          <cell r="E25">
            <v>1652090.3616599776</v>
          </cell>
          <cell r="F25">
            <v>1808691.2529473067</v>
          </cell>
          <cell r="G25">
            <v>1852227.7721619834</v>
          </cell>
          <cell r="H25">
            <v>1896346.6914121967</v>
          </cell>
          <cell r="I25">
            <v>1936175.2658407134</v>
          </cell>
          <cell r="J25">
            <v>1979331.2244094475</v>
          </cell>
          <cell r="K25">
            <v>2022487.1829781816</v>
          </cell>
          <cell r="L25">
            <v>2065643.1415469158</v>
          </cell>
          <cell r="M25">
            <v>2108216.700080113</v>
          </cell>
          <cell r="N25">
            <v>2155966.9259458045</v>
          </cell>
          <cell r="O25">
            <v>2198874.2077821735</v>
          </cell>
          <cell r="P25">
            <v>2241781.4896185426</v>
          </cell>
          <cell r="Q25">
            <v>2284688.7714549112</v>
          </cell>
          <cell r="R25">
            <v>2327596.0532912803</v>
          </cell>
          <cell r="S25">
            <v>2370674.1811456187</v>
          </cell>
          <cell r="T25">
            <v>2413848.0687718871</v>
          </cell>
          <cell r="U25">
            <v>2457030.4854182526</v>
          </cell>
          <cell r="V25">
            <v>2500204.3730445211</v>
          </cell>
          <cell r="W25">
            <v>2540011.3876904729</v>
          </cell>
          <cell r="X25">
            <v>2540286.5225004693</v>
          </cell>
          <cell r="Y25">
            <v>2540590.434858507</v>
          </cell>
          <cell r="Z25">
            <v>2540894.3472165447</v>
          </cell>
          <cell r="AA25">
            <v>2541198.2595745823</v>
          </cell>
          <cell r="AB25">
            <v>2541493.6429125229</v>
          </cell>
          <cell r="AC25">
            <v>2541789.0262504634</v>
          </cell>
          <cell r="AD25">
            <v>2542086.7250233041</v>
          </cell>
          <cell r="AE25">
            <v>2542384.4237961448</v>
          </cell>
          <cell r="AF25">
            <v>2542682.1225689854</v>
          </cell>
          <cell r="AG25">
            <v>2542979.8213418261</v>
          </cell>
        </row>
      </sheetData>
      <sheetData sheetId="19"/>
      <sheetData sheetId="20">
        <row r="9">
          <cell r="D9">
            <v>2020</v>
          </cell>
          <cell r="E9">
            <v>2021</v>
          </cell>
          <cell r="F9">
            <v>2022</v>
          </cell>
          <cell r="G9">
            <v>2023</v>
          </cell>
          <cell r="H9">
            <v>2024</v>
          </cell>
          <cell r="I9">
            <v>2025</v>
          </cell>
          <cell r="J9">
            <v>2026</v>
          </cell>
          <cell r="K9">
            <v>2027</v>
          </cell>
          <cell r="L9">
            <v>2028</v>
          </cell>
          <cell r="M9">
            <v>2029</v>
          </cell>
          <cell r="N9">
            <v>2030</v>
          </cell>
          <cell r="O9">
            <v>2031</v>
          </cell>
          <cell r="P9">
            <v>2032</v>
          </cell>
          <cell r="Q9">
            <v>2033</v>
          </cell>
          <cell r="R9">
            <v>2034</v>
          </cell>
          <cell r="S9">
            <v>2035</v>
          </cell>
          <cell r="T9">
            <v>2036</v>
          </cell>
          <cell r="U9">
            <v>2037</v>
          </cell>
          <cell r="V9">
            <v>2038</v>
          </cell>
          <cell r="W9">
            <v>2039</v>
          </cell>
          <cell r="X9">
            <v>2040</v>
          </cell>
          <cell r="Y9">
            <v>2041</v>
          </cell>
          <cell r="Z9">
            <v>2042</v>
          </cell>
          <cell r="AA9">
            <v>2043</v>
          </cell>
          <cell r="AB9">
            <v>2044</v>
          </cell>
          <cell r="AC9">
            <v>2045</v>
          </cell>
          <cell r="AD9">
            <v>2046</v>
          </cell>
          <cell r="AE9">
            <v>2047</v>
          </cell>
          <cell r="AF9">
            <v>2048</v>
          </cell>
          <cell r="AG9">
            <v>2049</v>
          </cell>
          <cell r="AH9">
            <v>2050</v>
          </cell>
        </row>
        <row r="10">
          <cell r="A10" t="str">
            <v>LPG_Res</v>
          </cell>
          <cell r="C10" t="str">
            <v>Res</v>
          </cell>
          <cell r="D10">
            <v>0</v>
          </cell>
          <cell r="E10">
            <v>3611.3679999999977</v>
          </cell>
          <cell r="F10">
            <v>9246.9199999999983</v>
          </cell>
          <cell r="G10">
            <v>14882.472</v>
          </cell>
          <cell r="H10">
            <v>20518.024000000001</v>
          </cell>
          <cell r="I10">
            <v>26153.576000000005</v>
          </cell>
          <cell r="J10">
            <v>31789.128000000001</v>
          </cell>
          <cell r="K10">
            <v>38032.983999999989</v>
          </cell>
          <cell r="L10">
            <v>44276.839999999989</v>
          </cell>
          <cell r="M10">
            <v>50520.695999999982</v>
          </cell>
          <cell r="N10">
            <v>56764.551999999974</v>
          </cell>
          <cell r="O10">
            <v>63008.407999999981</v>
          </cell>
          <cell r="P10">
            <v>69301.207999999984</v>
          </cell>
          <cell r="Q10">
            <v>75594.007999999973</v>
          </cell>
          <cell r="R10">
            <v>81886.807999999975</v>
          </cell>
          <cell r="S10">
            <v>88179.607999999978</v>
          </cell>
          <cell r="T10">
            <v>94472.407999999967</v>
          </cell>
          <cell r="U10">
            <v>100765.20799999997</v>
          </cell>
          <cell r="V10">
            <v>107058.00799999997</v>
          </cell>
          <cell r="W10">
            <v>113350.80799999998</v>
          </cell>
          <cell r="X10">
            <v>119643.60799999998</v>
          </cell>
          <cell r="Y10">
            <v>119643.60799999998</v>
          </cell>
          <cell r="Z10">
            <v>119643.60799999998</v>
          </cell>
          <cell r="AA10">
            <v>119643.60799999998</v>
          </cell>
          <cell r="AB10">
            <v>119643.60799999998</v>
          </cell>
          <cell r="AC10">
            <v>119643.60799999998</v>
          </cell>
          <cell r="AD10">
            <v>119643.60799999998</v>
          </cell>
          <cell r="AE10">
            <v>119643.60799999998</v>
          </cell>
          <cell r="AF10">
            <v>119643.60799999998</v>
          </cell>
          <cell r="AG10">
            <v>119643.60799999998</v>
          </cell>
          <cell r="AH10">
            <v>119643.60799999998</v>
          </cell>
        </row>
        <row r="11">
          <cell r="A11" t="str">
            <v>LPG_IC1</v>
          </cell>
          <cell r="C11" t="str">
            <v>IC1</v>
          </cell>
          <cell r="D11">
            <v>0</v>
          </cell>
          <cell r="E11">
            <v>1360.9754339999993</v>
          </cell>
          <cell r="F11">
            <v>3484.7822099999994</v>
          </cell>
          <cell r="G11">
            <v>5608.5889860000007</v>
          </cell>
          <cell r="H11">
            <v>7732.3957620000019</v>
          </cell>
          <cell r="I11">
            <v>9856.2025380000032</v>
          </cell>
          <cell r="J11">
            <v>11980.009314000001</v>
          </cell>
          <cell r="K11">
            <v>14333.060741999998</v>
          </cell>
          <cell r="L11">
            <v>16686.112169999997</v>
          </cell>
          <cell r="M11">
            <v>19039.163597999996</v>
          </cell>
          <cell r="N11">
            <v>21392.215025999998</v>
          </cell>
          <cell r="O11">
            <v>23745.266454000001</v>
          </cell>
          <cell r="P11">
            <v>26116.762854000004</v>
          </cell>
          <cell r="Q11">
            <v>28488.259254000004</v>
          </cell>
          <cell r="R11">
            <v>30859.755654000004</v>
          </cell>
          <cell r="S11">
            <v>33231.252054000004</v>
          </cell>
          <cell r="T11">
            <v>35602.748454000008</v>
          </cell>
          <cell r="U11">
            <v>37974.244854000004</v>
          </cell>
          <cell r="V11">
            <v>40345.741254000008</v>
          </cell>
          <cell r="W11">
            <v>42717.237654000011</v>
          </cell>
          <cell r="X11">
            <v>45088.734054000008</v>
          </cell>
          <cell r="Y11">
            <v>45088.734054000008</v>
          </cell>
          <cell r="Z11">
            <v>45088.734054000008</v>
          </cell>
          <cell r="AA11">
            <v>45088.734054000008</v>
          </cell>
          <cell r="AB11">
            <v>45088.734054000008</v>
          </cell>
          <cell r="AC11">
            <v>45088.734054000008</v>
          </cell>
          <cell r="AD11">
            <v>45088.734054000008</v>
          </cell>
          <cell r="AE11">
            <v>45088.734054000008</v>
          </cell>
          <cell r="AF11">
            <v>45088.734054000008</v>
          </cell>
          <cell r="AG11">
            <v>45088.734054000008</v>
          </cell>
          <cell r="AH11">
            <v>45088.734054000008</v>
          </cell>
        </row>
        <row r="12">
          <cell r="A12" t="str">
            <v>LPG_IC2</v>
          </cell>
          <cell r="C12" t="str">
            <v>IC2</v>
          </cell>
          <cell r="D12">
            <v>0</v>
          </cell>
          <cell r="E12">
            <v>0</v>
          </cell>
          <cell r="F12">
            <v>0</v>
          </cell>
          <cell r="G12">
            <v>0</v>
          </cell>
          <cell r="H12">
            <v>0</v>
          </cell>
          <cell r="I12">
            <v>6000</v>
          </cell>
          <cell r="J12">
            <v>12000</v>
          </cell>
          <cell r="K12">
            <v>18000</v>
          </cell>
          <cell r="L12">
            <v>24000</v>
          </cell>
          <cell r="M12">
            <v>30000</v>
          </cell>
          <cell r="N12">
            <v>30000</v>
          </cell>
          <cell r="O12">
            <v>30000</v>
          </cell>
          <cell r="P12">
            <v>30000</v>
          </cell>
          <cell r="Q12">
            <v>30000</v>
          </cell>
          <cell r="R12">
            <v>30000</v>
          </cell>
          <cell r="S12">
            <v>30000</v>
          </cell>
          <cell r="T12">
            <v>30000</v>
          </cell>
          <cell r="U12">
            <v>30000</v>
          </cell>
          <cell r="V12">
            <v>30000</v>
          </cell>
          <cell r="W12">
            <v>30000</v>
          </cell>
          <cell r="X12">
            <v>30000</v>
          </cell>
          <cell r="Y12">
            <v>30000</v>
          </cell>
          <cell r="Z12">
            <v>30000</v>
          </cell>
          <cell r="AA12">
            <v>30000</v>
          </cell>
          <cell r="AB12">
            <v>30000</v>
          </cell>
          <cell r="AC12">
            <v>30000</v>
          </cell>
          <cell r="AD12">
            <v>30000</v>
          </cell>
          <cell r="AE12">
            <v>30000</v>
          </cell>
          <cell r="AF12">
            <v>30000</v>
          </cell>
          <cell r="AG12">
            <v>30000</v>
          </cell>
          <cell r="AH12">
            <v>30000</v>
          </cell>
        </row>
        <row r="13">
          <cell r="A13" t="str">
            <v>LPG_IC3</v>
          </cell>
          <cell r="C13" t="str">
            <v>IC3</v>
          </cell>
          <cell r="D13">
            <v>0</v>
          </cell>
          <cell r="E13">
            <v>0</v>
          </cell>
          <cell r="F13">
            <v>0</v>
          </cell>
          <cell r="G13">
            <v>8500</v>
          </cell>
          <cell r="H13">
            <v>8500</v>
          </cell>
          <cell r="I13">
            <v>8500</v>
          </cell>
          <cell r="J13">
            <v>8500</v>
          </cell>
          <cell r="K13">
            <v>8500</v>
          </cell>
          <cell r="L13">
            <v>8500</v>
          </cell>
          <cell r="M13">
            <v>8500</v>
          </cell>
          <cell r="N13">
            <v>8500</v>
          </cell>
          <cell r="O13">
            <v>8500</v>
          </cell>
          <cell r="P13">
            <v>8500</v>
          </cell>
          <cell r="Q13">
            <v>8500</v>
          </cell>
          <cell r="R13">
            <v>8500</v>
          </cell>
          <cell r="S13">
            <v>8500</v>
          </cell>
          <cell r="T13">
            <v>8500</v>
          </cell>
          <cell r="U13">
            <v>8500</v>
          </cell>
          <cell r="V13">
            <v>8500</v>
          </cell>
          <cell r="W13">
            <v>8500</v>
          </cell>
          <cell r="X13">
            <v>8500</v>
          </cell>
          <cell r="Y13">
            <v>8500</v>
          </cell>
          <cell r="Z13">
            <v>8500</v>
          </cell>
          <cell r="AA13">
            <v>8500</v>
          </cell>
          <cell r="AB13">
            <v>8500</v>
          </cell>
          <cell r="AC13">
            <v>8500</v>
          </cell>
          <cell r="AD13">
            <v>8500</v>
          </cell>
          <cell r="AE13">
            <v>8500</v>
          </cell>
          <cell r="AF13">
            <v>8500</v>
          </cell>
          <cell r="AG13">
            <v>8500</v>
          </cell>
          <cell r="AH13">
            <v>8500</v>
          </cell>
        </row>
        <row r="14">
          <cell r="A14" t="str">
            <v>LPG_D1</v>
          </cell>
          <cell r="C14" t="str">
            <v>D1</v>
          </cell>
          <cell r="D14">
            <v>0</v>
          </cell>
          <cell r="E14">
            <v>0</v>
          </cell>
          <cell r="F14">
            <v>0</v>
          </cell>
          <cell r="G14">
            <v>8048</v>
          </cell>
          <cell r="H14">
            <v>8048</v>
          </cell>
          <cell r="I14">
            <v>16096</v>
          </cell>
          <cell r="J14">
            <v>16096</v>
          </cell>
          <cell r="K14">
            <v>16096</v>
          </cell>
          <cell r="L14">
            <v>16096</v>
          </cell>
          <cell r="M14">
            <v>16096</v>
          </cell>
          <cell r="N14">
            <v>16096</v>
          </cell>
          <cell r="O14">
            <v>24144</v>
          </cell>
          <cell r="P14">
            <v>24144</v>
          </cell>
          <cell r="Q14">
            <v>24144</v>
          </cell>
          <cell r="R14">
            <v>24144</v>
          </cell>
          <cell r="S14">
            <v>24144</v>
          </cell>
          <cell r="T14">
            <v>24144</v>
          </cell>
          <cell r="U14">
            <v>24144</v>
          </cell>
          <cell r="V14">
            <v>24144</v>
          </cell>
          <cell r="W14">
            <v>24144</v>
          </cell>
          <cell r="X14">
            <v>31387.200000000001</v>
          </cell>
          <cell r="Y14">
            <v>31387.200000000001</v>
          </cell>
          <cell r="Z14">
            <v>31387.200000000001</v>
          </cell>
          <cell r="AA14">
            <v>31387.200000000001</v>
          </cell>
          <cell r="AB14">
            <v>31387.200000000001</v>
          </cell>
          <cell r="AC14">
            <v>31387.200000000001</v>
          </cell>
          <cell r="AD14">
            <v>31387.200000000001</v>
          </cell>
          <cell r="AE14">
            <v>31387.200000000001</v>
          </cell>
          <cell r="AF14">
            <v>31387.200000000001</v>
          </cell>
          <cell r="AG14">
            <v>31387.200000000001</v>
          </cell>
          <cell r="AH14">
            <v>31387.200000000001</v>
          </cell>
        </row>
        <row r="15">
          <cell r="A15" t="str">
            <v>LPG_D2</v>
          </cell>
          <cell r="C15" t="str">
            <v>D2</v>
          </cell>
          <cell r="D15">
            <v>0</v>
          </cell>
          <cell r="E15">
            <v>0</v>
          </cell>
          <cell r="F15">
            <v>0</v>
          </cell>
          <cell r="G15">
            <v>0</v>
          </cell>
          <cell r="H15">
            <v>30329</v>
          </cell>
          <cell r="I15">
            <v>30329</v>
          </cell>
          <cell r="J15">
            <v>30329</v>
          </cell>
          <cell r="K15">
            <v>30329</v>
          </cell>
          <cell r="L15">
            <v>30329</v>
          </cell>
          <cell r="M15">
            <v>30329</v>
          </cell>
          <cell r="N15">
            <v>30329</v>
          </cell>
          <cell r="O15">
            <v>30329</v>
          </cell>
          <cell r="P15">
            <v>30329</v>
          </cell>
          <cell r="Q15">
            <v>30329</v>
          </cell>
          <cell r="R15">
            <v>30329</v>
          </cell>
          <cell r="S15">
            <v>30329</v>
          </cell>
          <cell r="T15">
            <v>30329</v>
          </cell>
          <cell r="U15">
            <v>30329</v>
          </cell>
          <cell r="V15">
            <v>30329</v>
          </cell>
          <cell r="W15">
            <v>30329</v>
          </cell>
          <cell r="X15">
            <v>30329</v>
          </cell>
          <cell r="Y15">
            <v>30329</v>
          </cell>
          <cell r="Z15">
            <v>30329</v>
          </cell>
          <cell r="AA15">
            <v>30329</v>
          </cell>
          <cell r="AB15">
            <v>30329</v>
          </cell>
          <cell r="AC15">
            <v>30329</v>
          </cell>
          <cell r="AD15">
            <v>30329</v>
          </cell>
          <cell r="AE15">
            <v>30329</v>
          </cell>
          <cell r="AF15">
            <v>30329</v>
          </cell>
          <cell r="AG15">
            <v>30329</v>
          </cell>
          <cell r="AH15">
            <v>30329</v>
          </cell>
        </row>
        <row r="18">
          <cell r="C18" t="str">
            <v>Demand for Electricity</v>
          </cell>
        </row>
        <row r="20">
          <cell r="C20" t="str">
            <v>Elec</v>
          </cell>
        </row>
        <row r="22">
          <cell r="D22">
            <v>2020</v>
          </cell>
          <cell r="E22">
            <v>2021</v>
          </cell>
          <cell r="F22">
            <v>2022</v>
          </cell>
          <cell r="G22">
            <v>2023</v>
          </cell>
          <cell r="H22">
            <v>2024</v>
          </cell>
          <cell r="I22">
            <v>2025</v>
          </cell>
          <cell r="J22">
            <v>2026</v>
          </cell>
          <cell r="K22">
            <v>2027</v>
          </cell>
          <cell r="L22">
            <v>2028</v>
          </cell>
          <cell r="M22">
            <v>2029</v>
          </cell>
          <cell r="N22">
            <v>2030</v>
          </cell>
          <cell r="O22">
            <v>2031</v>
          </cell>
          <cell r="P22">
            <v>2032</v>
          </cell>
          <cell r="Q22">
            <v>2033</v>
          </cell>
          <cell r="R22">
            <v>2034</v>
          </cell>
          <cell r="S22">
            <v>2035</v>
          </cell>
          <cell r="T22">
            <v>2036</v>
          </cell>
          <cell r="U22">
            <v>2037</v>
          </cell>
          <cell r="V22">
            <v>2038</v>
          </cell>
          <cell r="W22">
            <v>2039</v>
          </cell>
          <cell r="X22">
            <v>2040</v>
          </cell>
          <cell r="Y22">
            <v>2041</v>
          </cell>
          <cell r="Z22">
            <v>2042</v>
          </cell>
          <cell r="AA22">
            <v>2043</v>
          </cell>
          <cell r="AB22">
            <v>2044</v>
          </cell>
          <cell r="AC22">
            <v>2045</v>
          </cell>
          <cell r="AD22">
            <v>2046</v>
          </cell>
          <cell r="AE22">
            <v>2047</v>
          </cell>
          <cell r="AF22">
            <v>2048</v>
          </cell>
          <cell r="AG22">
            <v>2049</v>
          </cell>
          <cell r="AH22">
            <v>2050</v>
          </cell>
        </row>
        <row r="23">
          <cell r="A23" t="str">
            <v>Elec_Res</v>
          </cell>
          <cell r="C23" t="str">
            <v>Res</v>
          </cell>
          <cell r="D23">
            <v>0</v>
          </cell>
          <cell r="E23">
            <v>1746.8029999999992</v>
          </cell>
          <cell r="F23">
            <v>4472.6949999999997</v>
          </cell>
          <cell r="G23">
            <v>7198.5870000000004</v>
          </cell>
          <cell r="H23">
            <v>9924.4790000000012</v>
          </cell>
          <cell r="I23">
            <v>12650.371000000003</v>
          </cell>
          <cell r="J23">
            <v>15376.263000000001</v>
          </cell>
          <cell r="K23">
            <v>18396.388999999999</v>
          </cell>
          <cell r="L23">
            <v>21416.514999999996</v>
          </cell>
          <cell r="M23">
            <v>24436.640999999992</v>
          </cell>
          <cell r="N23">
            <v>27456.766999999993</v>
          </cell>
          <cell r="O23">
            <v>30476.892999999996</v>
          </cell>
          <cell r="P23">
            <v>33520.692999999999</v>
          </cell>
          <cell r="Q23">
            <v>36564.492999999995</v>
          </cell>
          <cell r="R23">
            <v>39608.292999999991</v>
          </cell>
          <cell r="S23">
            <v>42652.092999999993</v>
          </cell>
          <cell r="T23">
            <v>45695.892999999996</v>
          </cell>
          <cell r="U23">
            <v>48739.692999999992</v>
          </cell>
          <cell r="V23">
            <v>51783.492999999995</v>
          </cell>
          <cell r="W23">
            <v>54827.292999999991</v>
          </cell>
          <cell r="X23">
            <v>57871.092999999993</v>
          </cell>
          <cell r="Y23">
            <v>57871.092999999993</v>
          </cell>
          <cell r="Z23">
            <v>57871.092999999993</v>
          </cell>
          <cell r="AA23">
            <v>57871.092999999993</v>
          </cell>
          <cell r="AB23">
            <v>57871.092999999993</v>
          </cell>
          <cell r="AC23">
            <v>57871.092999999993</v>
          </cell>
          <cell r="AD23">
            <v>57871.092999999993</v>
          </cell>
          <cell r="AE23">
            <v>57871.092999999993</v>
          </cell>
          <cell r="AF23">
            <v>57871.092999999993</v>
          </cell>
          <cell r="AG23">
            <v>57871.092999999993</v>
          </cell>
          <cell r="AH23">
            <v>57871.092999999993</v>
          </cell>
        </row>
        <row r="24">
          <cell r="A24" t="str">
            <v>Elec_IC1</v>
          </cell>
          <cell r="C24" t="str">
            <v>IC1</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row>
        <row r="25">
          <cell r="A25" t="str">
            <v>Elec_IC2</v>
          </cell>
          <cell r="C25" t="str">
            <v>IC2</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row>
        <row r="26">
          <cell r="A26" t="str">
            <v>Elec_IC3</v>
          </cell>
          <cell r="C26" t="str">
            <v>IC3</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row>
        <row r="27">
          <cell r="A27" t="str">
            <v>Elec_D1</v>
          </cell>
          <cell r="C27" t="str">
            <v>D1</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row>
        <row r="28">
          <cell r="A28" t="str">
            <v>Elec_D2</v>
          </cell>
          <cell r="C28" t="str">
            <v>D2</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row>
      </sheetData>
      <sheetData sheetId="21">
        <row r="8">
          <cell r="B8" t="str">
            <v>Lookup</v>
          </cell>
          <cell r="C8" t="str">
            <v>Customer Class</v>
          </cell>
          <cell r="D8" t="str">
            <v>Fuel</v>
          </cell>
          <cell r="E8">
            <v>2020</v>
          </cell>
          <cell r="F8">
            <v>2021</v>
          </cell>
          <cell r="G8">
            <v>2022</v>
          </cell>
          <cell r="H8">
            <v>2023</v>
          </cell>
          <cell r="I8">
            <v>2024</v>
          </cell>
          <cell r="J8">
            <v>2025</v>
          </cell>
          <cell r="K8">
            <v>2026</v>
          </cell>
          <cell r="L8">
            <v>2027</v>
          </cell>
          <cell r="M8">
            <v>2028</v>
          </cell>
          <cell r="N8">
            <v>2029</v>
          </cell>
          <cell r="O8">
            <v>2030</v>
          </cell>
          <cell r="P8">
            <v>2031</v>
          </cell>
          <cell r="Q8">
            <v>2032</v>
          </cell>
          <cell r="R8">
            <v>2033</v>
          </cell>
          <cell r="S8">
            <v>2034</v>
          </cell>
          <cell r="T8">
            <v>2035</v>
          </cell>
          <cell r="U8">
            <v>2036</v>
          </cell>
          <cell r="V8">
            <v>2037</v>
          </cell>
          <cell r="W8">
            <v>2038</v>
          </cell>
          <cell r="X8">
            <v>2039</v>
          </cell>
          <cell r="Y8">
            <v>2040</v>
          </cell>
          <cell r="Z8">
            <v>2041</v>
          </cell>
          <cell r="AA8">
            <v>2042</v>
          </cell>
          <cell r="AB8">
            <v>2043</v>
          </cell>
          <cell r="AC8">
            <v>2044</v>
          </cell>
          <cell r="AD8">
            <v>2045</v>
          </cell>
          <cell r="AE8">
            <v>2046</v>
          </cell>
          <cell r="AF8">
            <v>2047</v>
          </cell>
          <cell r="AG8">
            <v>2048</v>
          </cell>
          <cell r="AH8">
            <v>2049</v>
          </cell>
          <cell r="AI8">
            <v>2050</v>
          </cell>
        </row>
        <row r="9">
          <cell r="B9" t="str">
            <v>Elec_Res</v>
          </cell>
          <cell r="C9" t="str">
            <v>Res</v>
          </cell>
          <cell r="D9" t="str">
            <v>Elec</v>
          </cell>
          <cell r="E9">
            <v>30.620873970011999</v>
          </cell>
          <cell r="F9">
            <v>29.4200553829528</v>
          </cell>
          <cell r="G9">
            <v>28.311607456436487</v>
          </cell>
          <cell r="H9">
            <v>26.787491557476663</v>
          </cell>
          <cell r="I9">
            <v>25.725228961231899</v>
          </cell>
          <cell r="J9">
            <v>24.478225043900938</v>
          </cell>
          <cell r="K9">
            <v>23.739259759556798</v>
          </cell>
          <cell r="L9">
            <v>23.739259759556798</v>
          </cell>
          <cell r="M9">
            <v>24.201113062271858</v>
          </cell>
          <cell r="N9">
            <v>25.217190328245287</v>
          </cell>
          <cell r="O9">
            <v>25.679043630960344</v>
          </cell>
          <cell r="P9">
            <v>25.725228961231899</v>
          </cell>
          <cell r="Q9">
            <v>25.725228961231899</v>
          </cell>
          <cell r="R9">
            <v>25.263375658516626</v>
          </cell>
          <cell r="S9">
            <v>24.940078346616211</v>
          </cell>
          <cell r="T9">
            <v>25.078634337430646</v>
          </cell>
          <cell r="U9">
            <v>25.171004997973739</v>
          </cell>
          <cell r="V9">
            <v>24.940078346616211</v>
          </cell>
          <cell r="W9">
            <v>24.940078346616211</v>
          </cell>
          <cell r="X9">
            <v>24.940078346616211</v>
          </cell>
          <cell r="Y9">
            <v>24.940078346616211</v>
          </cell>
          <cell r="Z9">
            <v>24.940078346616211</v>
          </cell>
          <cell r="AA9">
            <v>24.940078346616211</v>
          </cell>
          <cell r="AB9">
            <v>24.940078346616211</v>
          </cell>
          <cell r="AC9">
            <v>24.940078346616211</v>
          </cell>
          <cell r="AD9">
            <v>24.940078346616211</v>
          </cell>
          <cell r="AE9">
            <v>24.940078346616211</v>
          </cell>
          <cell r="AF9">
            <v>24.940078346616211</v>
          </cell>
          <cell r="AG9">
            <v>24.940078346616211</v>
          </cell>
          <cell r="AH9">
            <v>24.940078346616211</v>
          </cell>
          <cell r="AI9">
            <v>24.940078346616211</v>
          </cell>
        </row>
        <row r="10">
          <cell r="B10" t="str">
            <v>Elec_IC1</v>
          </cell>
          <cell r="C10" t="str">
            <v>IC1</v>
          </cell>
          <cell r="D10" t="str">
            <v>Elec</v>
          </cell>
          <cell r="E10" t="e">
            <v>#DIV/0!</v>
          </cell>
          <cell r="F10" t="e">
            <v>#DIV/0!</v>
          </cell>
          <cell r="G10" t="e">
            <v>#DIV/0!</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t="e">
            <v>#DIV/0!</v>
          </cell>
          <cell r="V10" t="e">
            <v>#DIV/0!</v>
          </cell>
          <cell r="W10" t="e">
            <v>#DIV/0!</v>
          </cell>
          <cell r="X10" t="e">
            <v>#DIV/0!</v>
          </cell>
          <cell r="Y10" t="e">
            <v>#DIV/0!</v>
          </cell>
          <cell r="Z10" t="e">
            <v>#DIV/0!</v>
          </cell>
          <cell r="AA10" t="e">
            <v>#DIV/0!</v>
          </cell>
          <cell r="AB10" t="e">
            <v>#DIV/0!</v>
          </cell>
          <cell r="AC10" t="e">
            <v>#DIV/0!</v>
          </cell>
          <cell r="AD10" t="e">
            <v>#DIV/0!</v>
          </cell>
          <cell r="AE10" t="e">
            <v>#DIV/0!</v>
          </cell>
          <cell r="AF10" t="e">
            <v>#DIV/0!</v>
          </cell>
          <cell r="AG10" t="e">
            <v>#DIV/0!</v>
          </cell>
          <cell r="AH10" t="e">
            <v>#DIV/0!</v>
          </cell>
          <cell r="AI10" t="e">
            <v>#DIV/0!</v>
          </cell>
        </row>
        <row r="11">
          <cell r="B11" t="str">
            <v>Elec_IC2</v>
          </cell>
          <cell r="C11" t="str">
            <v>IC2</v>
          </cell>
          <cell r="D11" t="str">
            <v>Elec</v>
          </cell>
          <cell r="E11" t="e">
            <v>#DIV/0!</v>
          </cell>
          <cell r="F11" t="e">
            <v>#DIV/0!</v>
          </cell>
          <cell r="G11" t="e">
            <v>#DIV/0!</v>
          </cell>
          <cell r="H11" t="e">
            <v>#DIV/0!</v>
          </cell>
          <cell r="I11" t="e">
            <v>#DIV/0!</v>
          </cell>
          <cell r="J11" t="e">
            <v>#DIV/0!</v>
          </cell>
          <cell r="K11" t="e">
            <v>#DIV/0!</v>
          </cell>
          <cell r="L11" t="e">
            <v>#DIV/0!</v>
          </cell>
          <cell r="M11" t="e">
            <v>#DIV/0!</v>
          </cell>
          <cell r="N11" t="e">
            <v>#DIV/0!</v>
          </cell>
          <cell r="O11" t="e">
            <v>#DIV/0!</v>
          </cell>
          <cell r="P11" t="e">
            <v>#DIV/0!</v>
          </cell>
          <cell r="Q11" t="e">
            <v>#DIV/0!</v>
          </cell>
          <cell r="R11" t="e">
            <v>#DIV/0!</v>
          </cell>
          <cell r="S11" t="e">
            <v>#DIV/0!</v>
          </cell>
          <cell r="T11" t="e">
            <v>#DIV/0!</v>
          </cell>
          <cell r="U11" t="e">
            <v>#DIV/0!</v>
          </cell>
          <cell r="V11" t="e">
            <v>#DIV/0!</v>
          </cell>
          <cell r="W11" t="e">
            <v>#DIV/0!</v>
          </cell>
          <cell r="X11" t="e">
            <v>#DIV/0!</v>
          </cell>
          <cell r="Y11" t="e">
            <v>#DIV/0!</v>
          </cell>
          <cell r="Z11" t="e">
            <v>#DIV/0!</v>
          </cell>
          <cell r="AA11" t="e">
            <v>#DIV/0!</v>
          </cell>
          <cell r="AB11" t="e">
            <v>#DIV/0!</v>
          </cell>
          <cell r="AC11" t="e">
            <v>#DIV/0!</v>
          </cell>
          <cell r="AD11" t="e">
            <v>#DIV/0!</v>
          </cell>
          <cell r="AE11" t="e">
            <v>#DIV/0!</v>
          </cell>
          <cell r="AF11" t="e">
            <v>#DIV/0!</v>
          </cell>
          <cell r="AG11" t="e">
            <v>#DIV/0!</v>
          </cell>
          <cell r="AH11" t="e">
            <v>#DIV/0!</v>
          </cell>
          <cell r="AI11" t="e">
            <v>#DIV/0!</v>
          </cell>
        </row>
        <row r="12">
          <cell r="B12" t="str">
            <v>Elec_IC3</v>
          </cell>
          <cell r="C12" t="str">
            <v>IC3</v>
          </cell>
          <cell r="D12" t="str">
            <v>Elec</v>
          </cell>
          <cell r="E12" t="e">
            <v>#DIV/0!</v>
          </cell>
          <cell r="F12" t="e">
            <v>#DIV/0!</v>
          </cell>
          <cell r="G12" t="e">
            <v>#DIV/0!</v>
          </cell>
          <cell r="H12" t="e">
            <v>#DIV/0!</v>
          </cell>
          <cell r="I12" t="e">
            <v>#DIV/0!</v>
          </cell>
          <cell r="J12" t="e">
            <v>#DIV/0!</v>
          </cell>
          <cell r="K12" t="e">
            <v>#DIV/0!</v>
          </cell>
          <cell r="L12" t="e">
            <v>#DIV/0!</v>
          </cell>
          <cell r="M12" t="e">
            <v>#DIV/0!</v>
          </cell>
          <cell r="N12" t="e">
            <v>#DIV/0!</v>
          </cell>
          <cell r="O12" t="e">
            <v>#DIV/0!</v>
          </cell>
          <cell r="P12" t="e">
            <v>#DIV/0!</v>
          </cell>
          <cell r="Q12" t="e">
            <v>#DIV/0!</v>
          </cell>
          <cell r="R12" t="e">
            <v>#DIV/0!</v>
          </cell>
          <cell r="S12" t="e">
            <v>#DIV/0!</v>
          </cell>
          <cell r="T12" t="e">
            <v>#DIV/0!</v>
          </cell>
          <cell r="U12" t="e">
            <v>#DIV/0!</v>
          </cell>
          <cell r="V12" t="e">
            <v>#DIV/0!</v>
          </cell>
          <cell r="W12" t="e">
            <v>#DIV/0!</v>
          </cell>
          <cell r="X12" t="e">
            <v>#DIV/0!</v>
          </cell>
          <cell r="Y12" t="e">
            <v>#DIV/0!</v>
          </cell>
          <cell r="Z12" t="e">
            <v>#DIV/0!</v>
          </cell>
          <cell r="AA12" t="e">
            <v>#DIV/0!</v>
          </cell>
          <cell r="AB12" t="e">
            <v>#DIV/0!</v>
          </cell>
          <cell r="AC12" t="e">
            <v>#DIV/0!</v>
          </cell>
          <cell r="AD12" t="e">
            <v>#DIV/0!</v>
          </cell>
          <cell r="AE12" t="e">
            <v>#DIV/0!</v>
          </cell>
          <cell r="AF12" t="e">
            <v>#DIV/0!</v>
          </cell>
          <cell r="AG12" t="e">
            <v>#DIV/0!</v>
          </cell>
          <cell r="AH12" t="e">
            <v>#DIV/0!</v>
          </cell>
          <cell r="AI12" t="e">
            <v>#DIV/0!</v>
          </cell>
        </row>
        <row r="13">
          <cell r="B13" t="str">
            <v>Elec_D1</v>
          </cell>
          <cell r="C13" t="str">
            <v>D1</v>
          </cell>
          <cell r="D13" t="str">
            <v>Elec</v>
          </cell>
          <cell r="E13" t="e">
            <v>#DIV/0!</v>
          </cell>
          <cell r="F13" t="e">
            <v>#DIV/0!</v>
          </cell>
          <cell r="G13" t="e">
            <v>#DIV/0!</v>
          </cell>
          <cell r="H13" t="e">
            <v>#DIV/0!</v>
          </cell>
          <cell r="I13" t="e">
            <v>#DIV/0!</v>
          </cell>
          <cell r="J13" t="e">
            <v>#DIV/0!</v>
          </cell>
          <cell r="K13" t="e">
            <v>#DIV/0!</v>
          </cell>
          <cell r="L13" t="e">
            <v>#DIV/0!</v>
          </cell>
          <cell r="M13" t="e">
            <v>#DIV/0!</v>
          </cell>
          <cell r="N13" t="e">
            <v>#DIV/0!</v>
          </cell>
          <cell r="O13" t="e">
            <v>#DIV/0!</v>
          </cell>
          <cell r="P13" t="e">
            <v>#DIV/0!</v>
          </cell>
          <cell r="Q13" t="e">
            <v>#DIV/0!</v>
          </cell>
          <cell r="R13" t="e">
            <v>#DIV/0!</v>
          </cell>
          <cell r="S13" t="e">
            <v>#DIV/0!</v>
          </cell>
          <cell r="T13" t="e">
            <v>#DIV/0!</v>
          </cell>
          <cell r="U13" t="e">
            <v>#DIV/0!</v>
          </cell>
          <cell r="V13" t="e">
            <v>#DIV/0!</v>
          </cell>
          <cell r="W13" t="e">
            <v>#DIV/0!</v>
          </cell>
          <cell r="X13" t="e">
            <v>#DIV/0!</v>
          </cell>
          <cell r="Y13" t="e">
            <v>#DIV/0!</v>
          </cell>
          <cell r="Z13" t="e">
            <v>#DIV/0!</v>
          </cell>
          <cell r="AA13" t="e">
            <v>#DIV/0!</v>
          </cell>
          <cell r="AB13" t="e">
            <v>#DIV/0!</v>
          </cell>
          <cell r="AC13" t="e">
            <v>#DIV/0!</v>
          </cell>
          <cell r="AD13" t="e">
            <v>#DIV/0!</v>
          </cell>
          <cell r="AE13" t="e">
            <v>#DIV/0!</v>
          </cell>
          <cell r="AF13" t="e">
            <v>#DIV/0!</v>
          </cell>
          <cell r="AG13" t="e">
            <v>#DIV/0!</v>
          </cell>
          <cell r="AH13" t="e">
            <v>#DIV/0!</v>
          </cell>
          <cell r="AI13" t="e">
            <v>#DIV/0!</v>
          </cell>
        </row>
        <row r="14">
          <cell r="B14" t="str">
            <v>Elec_D2</v>
          </cell>
          <cell r="C14" t="str">
            <v>D2</v>
          </cell>
          <cell r="D14" t="str">
            <v>Elec</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cell r="P14" t="e">
            <v>#DIV/0!</v>
          </cell>
          <cell r="Q14" t="e">
            <v>#DIV/0!</v>
          </cell>
          <cell r="R14" t="e">
            <v>#DIV/0!</v>
          </cell>
          <cell r="S14" t="e">
            <v>#DIV/0!</v>
          </cell>
          <cell r="T14" t="e">
            <v>#DIV/0!</v>
          </cell>
          <cell r="U14" t="e">
            <v>#DIV/0!</v>
          </cell>
          <cell r="V14" t="e">
            <v>#DIV/0!</v>
          </cell>
          <cell r="W14" t="e">
            <v>#DIV/0!</v>
          </cell>
          <cell r="X14" t="e">
            <v>#DIV/0!</v>
          </cell>
          <cell r="Y14" t="e">
            <v>#DIV/0!</v>
          </cell>
          <cell r="Z14" t="e">
            <v>#DIV/0!</v>
          </cell>
          <cell r="AA14" t="e">
            <v>#DIV/0!</v>
          </cell>
          <cell r="AB14" t="e">
            <v>#DIV/0!</v>
          </cell>
          <cell r="AC14" t="e">
            <v>#DIV/0!</v>
          </cell>
          <cell r="AD14" t="e">
            <v>#DIV/0!</v>
          </cell>
          <cell r="AE14" t="e">
            <v>#DIV/0!</v>
          </cell>
          <cell r="AF14" t="e">
            <v>#DIV/0!</v>
          </cell>
          <cell r="AG14" t="e">
            <v>#DIV/0!</v>
          </cell>
          <cell r="AH14" t="e">
            <v>#DIV/0!</v>
          </cell>
          <cell r="AI14" t="e">
            <v>#DIV/0!</v>
          </cell>
        </row>
        <row r="16">
          <cell r="B16" t="str">
            <v>LPG</v>
          </cell>
        </row>
        <row r="18">
          <cell r="B18" t="str">
            <v>Lookup</v>
          </cell>
          <cell r="C18" t="str">
            <v>Customer Class</v>
          </cell>
          <cell r="D18" t="str">
            <v>Fuel</v>
          </cell>
          <cell r="E18">
            <v>2020</v>
          </cell>
          <cell r="F18">
            <v>2021</v>
          </cell>
          <cell r="G18">
            <v>2022</v>
          </cell>
          <cell r="H18">
            <v>2023</v>
          </cell>
          <cell r="I18">
            <v>2024</v>
          </cell>
          <cell r="J18">
            <v>2025</v>
          </cell>
          <cell r="K18">
            <v>2026</v>
          </cell>
          <cell r="L18">
            <v>2027</v>
          </cell>
          <cell r="M18">
            <v>2028</v>
          </cell>
          <cell r="N18">
            <v>2029</v>
          </cell>
          <cell r="O18">
            <v>2030</v>
          </cell>
          <cell r="P18">
            <v>2031</v>
          </cell>
          <cell r="Q18">
            <v>2032</v>
          </cell>
          <cell r="R18">
            <v>2033</v>
          </cell>
          <cell r="S18">
            <v>2034</v>
          </cell>
          <cell r="T18">
            <v>2035</v>
          </cell>
          <cell r="U18">
            <v>2036</v>
          </cell>
          <cell r="V18">
            <v>2037</v>
          </cell>
          <cell r="W18">
            <v>2038</v>
          </cell>
          <cell r="X18">
            <v>2039</v>
          </cell>
          <cell r="Y18">
            <v>2040</v>
          </cell>
          <cell r="Z18">
            <v>2041</v>
          </cell>
          <cell r="AA18">
            <v>2042</v>
          </cell>
          <cell r="AB18">
            <v>2043</v>
          </cell>
          <cell r="AC18">
            <v>2044</v>
          </cell>
          <cell r="AD18">
            <v>2045</v>
          </cell>
          <cell r="AE18">
            <v>2046</v>
          </cell>
          <cell r="AF18">
            <v>2047</v>
          </cell>
          <cell r="AG18">
            <v>2048</v>
          </cell>
          <cell r="AH18">
            <v>2049</v>
          </cell>
          <cell r="AI18">
            <v>2050</v>
          </cell>
        </row>
        <row r="19">
          <cell r="B19" t="str">
            <v>LPG_Res</v>
          </cell>
          <cell r="C19" t="str">
            <v>Res</v>
          </cell>
          <cell r="D19" t="str">
            <v>LPG</v>
          </cell>
          <cell r="E19">
            <v>64.044493224579753</v>
          </cell>
          <cell r="F19">
            <v>65.306430902113689</v>
          </cell>
          <cell r="G19">
            <v>65.275202176514782</v>
          </cell>
          <cell r="H19">
            <v>67.657126511940149</v>
          </cell>
          <cell r="I19">
            <v>67.626965435079654</v>
          </cell>
          <cell r="J19">
            <v>67.596003621665332</v>
          </cell>
          <cell r="K19">
            <v>67.605345548126564</v>
          </cell>
          <cell r="L19">
            <v>67.616022035510809</v>
          </cell>
          <cell r="M19">
            <v>67.624830137602785</v>
          </cell>
          <cell r="N19">
            <v>67.635773537171673</v>
          </cell>
          <cell r="O19">
            <v>67.604811723757351</v>
          </cell>
          <cell r="P19">
            <v>67.614954386772396</v>
          </cell>
          <cell r="Q19">
            <v>67.625897786341241</v>
          </cell>
          <cell r="R19">
            <v>67.717181753476538</v>
          </cell>
          <cell r="S19">
            <v>67.766560507628682</v>
          </cell>
          <cell r="T19">
            <v>67.695028042154206</v>
          </cell>
          <cell r="U19">
            <v>67.744673708490978</v>
          </cell>
          <cell r="V19">
            <v>67.794052462643123</v>
          </cell>
          <cell r="W19">
            <v>67.803928213473554</v>
          </cell>
          <cell r="X19">
            <v>67.817273822703854</v>
          </cell>
          <cell r="Y19">
            <v>67.784977448366533</v>
          </cell>
          <cell r="Z19">
            <v>67.792984813904695</v>
          </cell>
          <cell r="AA19">
            <v>67.792984813904695</v>
          </cell>
          <cell r="AB19">
            <v>67.792984813904695</v>
          </cell>
          <cell r="AC19">
            <v>67.792984813904695</v>
          </cell>
          <cell r="AD19">
            <v>67.792984813904695</v>
          </cell>
          <cell r="AE19">
            <v>67.792984813904695</v>
          </cell>
          <cell r="AF19">
            <v>67.792984813904695</v>
          </cell>
          <cell r="AG19">
            <v>67.792984813904695</v>
          </cell>
          <cell r="AH19">
            <v>67.792984813904695</v>
          </cell>
          <cell r="AI19">
            <v>67.792984813904695</v>
          </cell>
        </row>
        <row r="20">
          <cell r="B20" t="str">
            <v>LPG_IC1</v>
          </cell>
          <cell r="C20" t="str">
            <v>IC1</v>
          </cell>
          <cell r="D20" t="str">
            <v>LPG</v>
          </cell>
          <cell r="E20">
            <v>42.735393872682167</v>
          </cell>
          <cell r="F20">
            <v>43.710662843624974</v>
          </cell>
          <cell r="G20">
            <v>43.694185527020949</v>
          </cell>
          <cell r="H20">
            <v>44.950968205434606</v>
          </cell>
          <cell r="I20">
            <v>44.935054215893956</v>
          </cell>
          <cell r="J20">
            <v>44.918717731055764</v>
          </cell>
          <cell r="K20">
            <v>44.9236468428604</v>
          </cell>
          <cell r="L20">
            <v>44.929280113494251</v>
          </cell>
          <cell r="M20">
            <v>44.933927561767177</v>
          </cell>
          <cell r="N20">
            <v>44.93970166416689</v>
          </cell>
          <cell r="O20">
            <v>44.923365179328712</v>
          </cell>
          <cell r="P20">
            <v>44.928716786430876</v>
          </cell>
          <cell r="Q20">
            <v>44.934490888830567</v>
          </cell>
          <cell r="R20">
            <v>44.982655352750058</v>
          </cell>
          <cell r="S20">
            <v>45.008709229431659</v>
          </cell>
          <cell r="T20">
            <v>44.970966316184793</v>
          </cell>
          <cell r="U20">
            <v>44.997161024632234</v>
          </cell>
          <cell r="V20">
            <v>45.023214901313835</v>
          </cell>
          <cell r="W20">
            <v>45.028425676650158</v>
          </cell>
          <cell r="X20">
            <v>45.035467264942476</v>
          </cell>
          <cell r="Y20">
            <v>45.018426621275069</v>
          </cell>
          <cell r="Z20">
            <v>45.022651574250453</v>
          </cell>
          <cell r="AA20">
            <v>45.022651574250453</v>
          </cell>
          <cell r="AB20">
            <v>45.022651574250453</v>
          </cell>
          <cell r="AC20">
            <v>45.022651574250453</v>
          </cell>
          <cell r="AD20">
            <v>45.022651574250453</v>
          </cell>
          <cell r="AE20">
            <v>45.022651574250453</v>
          </cell>
          <cell r="AF20">
            <v>45.022651574250453</v>
          </cell>
          <cell r="AG20">
            <v>45.022651574250453</v>
          </cell>
          <cell r="AH20">
            <v>45.022651574250453</v>
          </cell>
          <cell r="AI20">
            <v>45.022651574250453</v>
          </cell>
        </row>
        <row r="21">
          <cell r="B21" t="str">
            <v>LPG_IC2</v>
          </cell>
          <cell r="C21" t="str">
            <v>IC2</v>
          </cell>
          <cell r="D21" t="str">
            <v>LPG</v>
          </cell>
          <cell r="E21">
            <v>25.712179774958912</v>
          </cell>
          <cell r="F21">
            <v>26.040566610188229</v>
          </cell>
          <cell r="G21">
            <v>26.024089293584208</v>
          </cell>
          <cell r="H21">
            <v>27.280871971997868</v>
          </cell>
          <cell r="I21">
            <v>27.264957982457215</v>
          </cell>
          <cell r="J21">
            <v>27.24862149761903</v>
          </cell>
          <cell r="K21">
            <v>27.253550609423662</v>
          </cell>
          <cell r="L21">
            <v>27.25918388005751</v>
          </cell>
          <cell r="M21">
            <v>27.26383132833044</v>
          </cell>
          <cell r="N21">
            <v>27.269605430730159</v>
          </cell>
          <cell r="O21">
            <v>27.253268945891968</v>
          </cell>
          <cell r="P21">
            <v>27.258620552994135</v>
          </cell>
          <cell r="Q21">
            <v>27.264394655393833</v>
          </cell>
          <cell r="R21">
            <v>27.312559119313313</v>
          </cell>
          <cell r="S21">
            <v>27.338612995994918</v>
          </cell>
          <cell r="T21">
            <v>27.300870082748055</v>
          </cell>
          <cell r="U21">
            <v>27.327064791195504</v>
          </cell>
          <cell r="V21">
            <v>27.353118667877094</v>
          </cell>
          <cell r="W21">
            <v>27.358329443213414</v>
          </cell>
          <cell r="X21">
            <v>27.365371031505738</v>
          </cell>
          <cell r="Y21">
            <v>27.348330387838324</v>
          </cell>
          <cell r="Z21">
            <v>27.352555340813716</v>
          </cell>
          <cell r="AA21">
            <v>27.352555340813716</v>
          </cell>
          <cell r="AB21">
            <v>27.352555340813716</v>
          </cell>
          <cell r="AC21">
            <v>27.352555340813716</v>
          </cell>
          <cell r="AD21">
            <v>27.352555340813716</v>
          </cell>
          <cell r="AE21">
            <v>27.352555340813716</v>
          </cell>
          <cell r="AF21">
            <v>27.352555340813716</v>
          </cell>
          <cell r="AG21">
            <v>27.352555340813716</v>
          </cell>
          <cell r="AH21">
            <v>27.352555340813716</v>
          </cell>
          <cell r="AI21">
            <v>27.352555340813716</v>
          </cell>
        </row>
        <row r="22">
          <cell r="B22" t="str">
            <v>LPG_IC3</v>
          </cell>
          <cell r="C22" t="str">
            <v>IC3</v>
          </cell>
          <cell r="D22" t="str">
            <v>LPG</v>
          </cell>
          <cell r="E22">
            <v>24.21412366946446</v>
          </cell>
          <cell r="F22">
            <v>24.485584372684993</v>
          </cell>
          <cell r="G22">
            <v>24.469107056080968</v>
          </cell>
          <cell r="H22">
            <v>25.725889734494629</v>
          </cell>
          <cell r="I22">
            <v>25.709975744953976</v>
          </cell>
          <cell r="J22">
            <v>25.693639260115791</v>
          </cell>
          <cell r="K22">
            <v>25.698568371920423</v>
          </cell>
          <cell r="L22">
            <v>25.704201642554278</v>
          </cell>
          <cell r="M22">
            <v>25.708849090827201</v>
          </cell>
          <cell r="N22">
            <v>25.71462319322692</v>
          </cell>
          <cell r="O22">
            <v>25.698286708388732</v>
          </cell>
          <cell r="P22">
            <v>25.703638315490895</v>
          </cell>
          <cell r="Q22">
            <v>25.709412417890594</v>
          </cell>
          <cell r="R22">
            <v>25.757576881810078</v>
          </cell>
          <cell r="S22">
            <v>25.783630758491679</v>
          </cell>
          <cell r="T22">
            <v>25.74588784524482</v>
          </cell>
          <cell r="U22">
            <v>25.772082553692265</v>
          </cell>
          <cell r="V22">
            <v>25.798136430373859</v>
          </cell>
          <cell r="W22">
            <v>25.803347205710178</v>
          </cell>
          <cell r="X22">
            <v>25.810388794002503</v>
          </cell>
          <cell r="Y22">
            <v>25.793348150335088</v>
          </cell>
          <cell r="Z22">
            <v>25.797573103310476</v>
          </cell>
          <cell r="AA22">
            <v>25.797573103310476</v>
          </cell>
          <cell r="AB22">
            <v>25.797573103310476</v>
          </cell>
          <cell r="AC22">
            <v>25.797573103310476</v>
          </cell>
          <cell r="AD22">
            <v>25.797573103310476</v>
          </cell>
          <cell r="AE22">
            <v>25.797573103310476</v>
          </cell>
          <cell r="AF22">
            <v>25.797573103310476</v>
          </cell>
          <cell r="AG22">
            <v>25.797573103310476</v>
          </cell>
          <cell r="AH22">
            <v>25.797573103310476</v>
          </cell>
          <cell r="AI22">
            <v>25.797573103310476</v>
          </cell>
        </row>
        <row r="23">
          <cell r="B23" t="str">
            <v>LPG_D1</v>
          </cell>
          <cell r="C23" t="str">
            <v>D1</v>
          </cell>
          <cell r="D23" t="str">
            <v>LPG</v>
          </cell>
          <cell r="E23">
            <v>15.730494708861649</v>
          </cell>
          <cell r="F23">
            <v>16.019175680233463</v>
          </cell>
          <cell r="G23">
            <v>16.008278753926788</v>
          </cell>
          <cell r="H23">
            <v>16.83942550914734</v>
          </cell>
          <cell r="I23">
            <v>16.828901127329775</v>
          </cell>
          <cell r="J23">
            <v>16.818097337145378</v>
          </cell>
          <cell r="K23">
            <v>16.821357101425157</v>
          </cell>
          <cell r="L23">
            <v>16.825082546316327</v>
          </cell>
          <cell r="M23">
            <v>16.828156038351537</v>
          </cell>
          <cell r="N23">
            <v>16.831974619364999</v>
          </cell>
          <cell r="O23">
            <v>16.821170829180598</v>
          </cell>
          <cell r="P23">
            <v>16.824710001827214</v>
          </cell>
          <cell r="Q23">
            <v>16.828528582840661</v>
          </cell>
          <cell r="R23">
            <v>16.860381136660184</v>
          </cell>
          <cell r="S23">
            <v>16.877611319281861</v>
          </cell>
          <cell r="T23">
            <v>16.852650838510996</v>
          </cell>
          <cell r="U23">
            <v>16.869974157254951</v>
          </cell>
          <cell r="V23">
            <v>16.887204339876625</v>
          </cell>
          <cell r="W23">
            <v>16.890650376400963</v>
          </cell>
          <cell r="X23">
            <v>16.89530718251493</v>
          </cell>
          <cell r="Y23">
            <v>16.884037711719138</v>
          </cell>
          <cell r="Z23">
            <v>16.886831795387515</v>
          </cell>
          <cell r="AA23">
            <v>16.886831795387515</v>
          </cell>
          <cell r="AB23">
            <v>16.886831795387515</v>
          </cell>
          <cell r="AC23">
            <v>16.886831795387515</v>
          </cell>
          <cell r="AD23">
            <v>16.886831795387515</v>
          </cell>
          <cell r="AE23">
            <v>16.886831795387515</v>
          </cell>
          <cell r="AF23">
            <v>16.886831795387515</v>
          </cell>
          <cell r="AG23">
            <v>16.886831795387515</v>
          </cell>
          <cell r="AH23">
            <v>16.886831795387515</v>
          </cell>
          <cell r="AI23">
            <v>16.886831795387515</v>
          </cell>
        </row>
        <row r="24">
          <cell r="B24" t="str">
            <v>LPG_D2</v>
          </cell>
          <cell r="C24" t="str">
            <v>D2</v>
          </cell>
          <cell r="D24" t="str">
            <v>LPG</v>
          </cell>
          <cell r="E24">
            <v>12.405661663242157</v>
          </cell>
          <cell r="F24">
            <v>12.567998978880432</v>
          </cell>
          <cell r="G24">
            <v>12.557102052573757</v>
          </cell>
          <cell r="H24">
            <v>13.388248807794309</v>
          </cell>
          <cell r="I24">
            <v>13.377724425976744</v>
          </cell>
          <cell r="J24">
            <v>13.366920635792347</v>
          </cell>
          <cell r="K24">
            <v>13.370180400072126</v>
          </cell>
          <cell r="L24">
            <v>13.373905844963296</v>
          </cell>
          <cell r="M24">
            <v>13.376979336998506</v>
          </cell>
          <cell r="N24">
            <v>13.380797918011966</v>
          </cell>
          <cell r="O24">
            <v>13.369994127827569</v>
          </cell>
          <cell r="P24">
            <v>13.373533300474183</v>
          </cell>
          <cell r="Q24">
            <v>13.377351881487632</v>
          </cell>
          <cell r="R24">
            <v>13.409204435307153</v>
          </cell>
          <cell r="S24">
            <v>13.426434617928832</v>
          </cell>
          <cell r="T24">
            <v>13.401474137157967</v>
          </cell>
          <cell r="U24">
            <v>13.41879745590192</v>
          </cell>
          <cell r="V24">
            <v>13.436027638523598</v>
          </cell>
          <cell r="W24">
            <v>13.439473675047932</v>
          </cell>
          <cell r="X24">
            <v>13.444130481161897</v>
          </cell>
          <cell r="Y24">
            <v>13.432861010366105</v>
          </cell>
          <cell r="Z24">
            <v>13.435655094034482</v>
          </cell>
          <cell r="AA24">
            <v>13.435655094034482</v>
          </cell>
          <cell r="AB24">
            <v>13.435655094034482</v>
          </cell>
          <cell r="AC24">
            <v>13.435655094034482</v>
          </cell>
          <cell r="AD24">
            <v>13.435655094034482</v>
          </cell>
          <cell r="AE24">
            <v>13.435655094034482</v>
          </cell>
          <cell r="AF24">
            <v>13.435655094034482</v>
          </cell>
          <cell r="AG24">
            <v>13.435655094034482</v>
          </cell>
          <cell r="AH24">
            <v>13.435655094034482</v>
          </cell>
          <cell r="AI24">
            <v>13.435655094034482</v>
          </cell>
        </row>
        <row r="26">
          <cell r="B26" t="str">
            <v>Natural Gas Prices</v>
          </cell>
        </row>
        <row r="28">
          <cell r="B28" t="str">
            <v>Lookup</v>
          </cell>
          <cell r="C28" t="str">
            <v>Customer Class</v>
          </cell>
          <cell r="D28" t="str">
            <v>Fuel</v>
          </cell>
          <cell r="E28">
            <v>2020</v>
          </cell>
          <cell r="F28">
            <v>2021</v>
          </cell>
          <cell r="G28">
            <v>2022</v>
          </cell>
          <cell r="H28">
            <v>2023</v>
          </cell>
          <cell r="I28">
            <v>2024</v>
          </cell>
          <cell r="J28">
            <v>2025</v>
          </cell>
          <cell r="K28">
            <v>2026</v>
          </cell>
          <cell r="L28">
            <v>2027</v>
          </cell>
          <cell r="M28">
            <v>2028</v>
          </cell>
          <cell r="N28">
            <v>2029</v>
          </cell>
          <cell r="O28">
            <v>2030</v>
          </cell>
          <cell r="P28">
            <v>2031</v>
          </cell>
          <cell r="Q28">
            <v>2032</v>
          </cell>
          <cell r="R28">
            <v>2033</v>
          </cell>
          <cell r="S28">
            <v>2034</v>
          </cell>
          <cell r="T28">
            <v>2035</v>
          </cell>
          <cell r="U28">
            <v>2036</v>
          </cell>
          <cell r="V28">
            <v>2037</v>
          </cell>
          <cell r="W28">
            <v>2038</v>
          </cell>
          <cell r="X28">
            <v>2039</v>
          </cell>
          <cell r="Y28">
            <v>2040</v>
          </cell>
          <cell r="Z28">
            <v>2041</v>
          </cell>
          <cell r="AA28">
            <v>2042</v>
          </cell>
          <cell r="AB28">
            <v>2043</v>
          </cell>
          <cell r="AC28">
            <v>2044</v>
          </cell>
          <cell r="AD28">
            <v>2045</v>
          </cell>
          <cell r="AE28">
            <v>2046</v>
          </cell>
          <cell r="AF28">
            <v>2047</v>
          </cell>
          <cell r="AG28">
            <v>2048</v>
          </cell>
          <cell r="AH28">
            <v>2049</v>
          </cell>
          <cell r="AI28">
            <v>2050</v>
          </cell>
        </row>
        <row r="29">
          <cell r="B29" t="str">
            <v>Natural Gas_Res</v>
          </cell>
          <cell r="C29" t="str">
            <v>Res</v>
          </cell>
          <cell r="D29" t="str">
            <v>Natural Gas</v>
          </cell>
          <cell r="E29">
            <v>49.091474067270383</v>
          </cell>
          <cell r="F29">
            <v>50.058776291896194</v>
          </cell>
          <cell r="G29">
            <v>50.034838805693965</v>
          </cell>
          <cell r="H29">
            <v>51.860634761838043</v>
          </cell>
          <cell r="I29">
            <v>51.837515651232451</v>
          </cell>
          <cell r="J29">
            <v>51.813782758929364</v>
          </cell>
          <cell r="K29">
            <v>51.820943545400134</v>
          </cell>
          <cell r="L29">
            <v>51.829127301366711</v>
          </cell>
          <cell r="M29">
            <v>51.83587890003912</v>
          </cell>
          <cell r="N29">
            <v>51.844267249904888</v>
          </cell>
          <cell r="O29">
            <v>51.820534357601808</v>
          </cell>
          <cell r="P29">
            <v>51.82830892577006</v>
          </cell>
          <cell r="Q29">
            <v>51.8366972756358</v>
          </cell>
          <cell r="R29">
            <v>51.906668389150056</v>
          </cell>
          <cell r="S29">
            <v>51.944518260495499</v>
          </cell>
          <cell r="T29">
            <v>51.889687095519392</v>
          </cell>
          <cell r="U29">
            <v>51.927741560764005</v>
          </cell>
          <cell r="V29">
            <v>51.965591432109441</v>
          </cell>
          <cell r="W29">
            <v>51.97316140637853</v>
          </cell>
          <cell r="X29">
            <v>51.983391101336757</v>
          </cell>
          <cell r="Y29">
            <v>51.958635239537863</v>
          </cell>
          <cell r="Z29">
            <v>51.96477305651279</v>
          </cell>
          <cell r="AA29">
            <v>51.96477305651279</v>
          </cell>
          <cell r="AB29">
            <v>51.96477305651279</v>
          </cell>
          <cell r="AC29">
            <v>51.96477305651279</v>
          </cell>
          <cell r="AD29">
            <v>51.96477305651279</v>
          </cell>
          <cell r="AE29">
            <v>51.96477305651279</v>
          </cell>
          <cell r="AF29">
            <v>51.96477305651279</v>
          </cell>
          <cell r="AG29">
            <v>51.96477305651279</v>
          </cell>
          <cell r="AH29">
            <v>51.96477305651279</v>
          </cell>
          <cell r="AI29">
            <v>51.96477305651279</v>
          </cell>
        </row>
        <row r="30">
          <cell r="B30" t="str">
            <v>Natural Gas_IC1</v>
          </cell>
          <cell r="C30" t="str">
            <v>IC1</v>
          </cell>
          <cell r="D30" t="str">
            <v>Natural Gas</v>
          </cell>
          <cell r="E30">
            <v>32.757593579492777</v>
          </cell>
          <cell r="F30">
            <v>33.505158108230077</v>
          </cell>
          <cell r="G30">
            <v>33.49252789257784</v>
          </cell>
          <cell r="H30">
            <v>34.455878700104563</v>
          </cell>
          <cell r="I30">
            <v>34.443680286696839</v>
          </cell>
          <cell r="J30">
            <v>34.431158021605725</v>
          </cell>
          <cell r="K30">
            <v>34.434936291245293</v>
          </cell>
          <cell r="L30">
            <v>34.439254313690498</v>
          </cell>
          <cell r="M30">
            <v>34.442816682207791</v>
          </cell>
          <cell r="N30">
            <v>34.44724265521414</v>
          </cell>
          <cell r="O30">
            <v>34.434720390123033</v>
          </cell>
          <cell r="P30">
            <v>34.438822511445984</v>
          </cell>
          <cell r="Q30">
            <v>34.443248484452319</v>
          </cell>
          <cell r="R30">
            <v>34.48016757635888</v>
          </cell>
          <cell r="S30">
            <v>34.500138430167993</v>
          </cell>
          <cell r="T30">
            <v>34.47120767978506</v>
          </cell>
          <cell r="U30">
            <v>34.491286484155296</v>
          </cell>
          <cell r="V30">
            <v>34.511257337964409</v>
          </cell>
          <cell r="W30">
            <v>34.51525150872623</v>
          </cell>
          <cell r="X30">
            <v>34.520649036782743</v>
          </cell>
          <cell r="Y30">
            <v>34.507587018885985</v>
          </cell>
          <cell r="Z30">
            <v>34.510825535719889</v>
          </cell>
          <cell r="AA30">
            <v>34.510825535719889</v>
          </cell>
          <cell r="AB30">
            <v>34.510825535719889</v>
          </cell>
          <cell r="AC30">
            <v>34.510825535719889</v>
          </cell>
          <cell r="AD30">
            <v>34.510825535719889</v>
          </cell>
          <cell r="AE30">
            <v>34.510825535719889</v>
          </cell>
          <cell r="AF30">
            <v>34.510825535719889</v>
          </cell>
          <cell r="AG30">
            <v>34.510825535719889</v>
          </cell>
          <cell r="AH30">
            <v>34.510825535719889</v>
          </cell>
          <cell r="AI30">
            <v>34.510825535719889</v>
          </cell>
        </row>
        <row r="31">
          <cell r="B31" t="str">
            <v>Natural Gas_IC2</v>
          </cell>
          <cell r="C31" t="str">
            <v>IC2</v>
          </cell>
          <cell r="D31" t="str">
            <v>Natural Gas</v>
          </cell>
          <cell r="E31">
            <v>19.708935820745143</v>
          </cell>
          <cell r="F31">
            <v>19.960651354650032</v>
          </cell>
          <cell r="G31">
            <v>19.948021138997795</v>
          </cell>
          <cell r="H31">
            <v>20.911371946524522</v>
          </cell>
          <cell r="I31">
            <v>20.899173533116794</v>
          </cell>
          <cell r="J31">
            <v>20.886651268025684</v>
          </cell>
          <cell r="K31">
            <v>20.890429537665248</v>
          </cell>
          <cell r="L31">
            <v>20.894747560110456</v>
          </cell>
          <cell r="M31">
            <v>20.89830992862775</v>
          </cell>
          <cell r="N31">
            <v>20.902735901634102</v>
          </cell>
          <cell r="O31">
            <v>20.890213636542988</v>
          </cell>
          <cell r="P31">
            <v>20.89431575786594</v>
          </cell>
          <cell r="Q31">
            <v>20.898741730872278</v>
          </cell>
          <cell r="R31">
            <v>20.935660822778836</v>
          </cell>
          <cell r="S31">
            <v>20.955631676587949</v>
          </cell>
          <cell r="T31">
            <v>20.926700926205019</v>
          </cell>
          <cell r="U31">
            <v>20.946779730575258</v>
          </cell>
          <cell r="V31">
            <v>20.966750584384364</v>
          </cell>
          <cell r="W31">
            <v>20.970744755146185</v>
          </cell>
          <cell r="X31">
            <v>20.976142283202702</v>
          </cell>
          <cell r="Y31">
            <v>20.96308026530594</v>
          </cell>
          <cell r="Z31">
            <v>20.966318782139847</v>
          </cell>
          <cell r="AA31">
            <v>20.966318782139847</v>
          </cell>
          <cell r="AB31">
            <v>20.966318782139847</v>
          </cell>
          <cell r="AC31">
            <v>20.966318782139847</v>
          </cell>
          <cell r="AD31">
            <v>20.966318782139847</v>
          </cell>
          <cell r="AE31">
            <v>20.966318782139847</v>
          </cell>
          <cell r="AF31">
            <v>20.966318782139847</v>
          </cell>
          <cell r="AG31">
            <v>20.966318782139847</v>
          </cell>
          <cell r="AH31">
            <v>20.966318782139847</v>
          </cell>
          <cell r="AI31">
            <v>20.966318782139847</v>
          </cell>
        </row>
        <row r="32">
          <cell r="B32" t="str">
            <v>Natural Gas_IC3</v>
          </cell>
          <cell r="C32" t="str">
            <v>IC3</v>
          </cell>
          <cell r="D32" t="str">
            <v>Natural Gas</v>
          </cell>
          <cell r="E32">
            <v>18.560643770149728</v>
          </cell>
          <cell r="F32">
            <v>18.768724206131992</v>
          </cell>
          <cell r="G32">
            <v>18.756093990479755</v>
          </cell>
          <cell r="H32">
            <v>19.719444798006482</v>
          </cell>
          <cell r="I32">
            <v>19.707246384598754</v>
          </cell>
          <cell r="J32">
            <v>19.694724119507644</v>
          </cell>
          <cell r="K32">
            <v>19.698502389147208</v>
          </cell>
          <cell r="L32">
            <v>19.702820411592416</v>
          </cell>
          <cell r="M32">
            <v>19.70638278010971</v>
          </cell>
          <cell r="N32">
            <v>19.710808753116062</v>
          </cell>
          <cell r="O32">
            <v>19.698286488024948</v>
          </cell>
          <cell r="P32">
            <v>19.702388609347899</v>
          </cell>
          <cell r="Q32">
            <v>19.706814582354237</v>
          </cell>
          <cell r="R32">
            <v>19.743733674260795</v>
          </cell>
          <cell r="S32">
            <v>19.763704528069908</v>
          </cell>
          <cell r="T32">
            <v>19.734773777686978</v>
          </cell>
          <cell r="U32">
            <v>19.754852582057218</v>
          </cell>
          <cell r="V32">
            <v>19.774823435866324</v>
          </cell>
          <cell r="W32">
            <v>19.778817606628145</v>
          </cell>
          <cell r="X32">
            <v>19.784215134684661</v>
          </cell>
          <cell r="Y32">
            <v>19.7711531167879</v>
          </cell>
          <cell r="Z32">
            <v>19.774391633621807</v>
          </cell>
          <cell r="AA32">
            <v>19.774391633621807</v>
          </cell>
          <cell r="AB32">
            <v>19.774391633621807</v>
          </cell>
          <cell r="AC32">
            <v>19.774391633621807</v>
          </cell>
          <cell r="AD32">
            <v>19.774391633621807</v>
          </cell>
          <cell r="AE32">
            <v>19.774391633621807</v>
          </cell>
          <cell r="AF32">
            <v>19.774391633621807</v>
          </cell>
          <cell r="AG32">
            <v>19.774391633621807</v>
          </cell>
          <cell r="AH32">
            <v>19.774391633621807</v>
          </cell>
          <cell r="AI32">
            <v>19.774391633621807</v>
          </cell>
        </row>
        <row r="33">
          <cell r="B33" t="str">
            <v>Natural Gas_D1</v>
          </cell>
          <cell r="C33" t="str">
            <v>D1</v>
          </cell>
          <cell r="D33" t="str">
            <v>Natural Gas</v>
          </cell>
          <cell r="E33">
            <v>12.057760693920814</v>
          </cell>
          <cell r="F33">
            <v>12.279040833809169</v>
          </cell>
          <cell r="G33">
            <v>12.270688106693019</v>
          </cell>
          <cell r="H33">
            <v>12.907779874082415</v>
          </cell>
          <cell r="I33">
            <v>12.899712710286469</v>
          </cell>
          <cell r="J33">
            <v>12.891431374000369</v>
          </cell>
          <cell r="K33">
            <v>12.893930053052213</v>
          </cell>
          <cell r="L33">
            <v>12.896785686254315</v>
          </cell>
          <cell r="M33">
            <v>12.899141583646045</v>
          </cell>
          <cell r="N33">
            <v>12.902068607678208</v>
          </cell>
          <cell r="O33">
            <v>12.893787271392108</v>
          </cell>
          <cell r="P33">
            <v>12.896500122934107</v>
          </cell>
          <cell r="Q33">
            <v>12.899427146966261</v>
          </cell>
          <cell r="R33">
            <v>12.923842810844249</v>
          </cell>
          <cell r="S33">
            <v>12.937050114403984</v>
          </cell>
          <cell r="T33">
            <v>12.91791737194988</v>
          </cell>
          <cell r="U33">
            <v>12.931196066339666</v>
          </cell>
          <cell r="V33">
            <v>12.944403369899398</v>
          </cell>
          <cell r="W33">
            <v>12.947044830611347</v>
          </cell>
          <cell r="X33">
            <v>12.950614372113977</v>
          </cell>
          <cell r="Y33">
            <v>12.941976081677616</v>
          </cell>
          <cell r="Z33">
            <v>12.944117806579191</v>
          </cell>
          <cell r="AA33">
            <v>12.944117806579191</v>
          </cell>
          <cell r="AB33">
            <v>12.944117806579191</v>
          </cell>
          <cell r="AC33">
            <v>12.944117806579191</v>
          </cell>
          <cell r="AD33">
            <v>12.944117806579191</v>
          </cell>
          <cell r="AE33">
            <v>12.944117806579191</v>
          </cell>
          <cell r="AF33">
            <v>12.944117806579191</v>
          </cell>
          <cell r="AG33">
            <v>12.944117806579191</v>
          </cell>
          <cell r="AH33">
            <v>12.944117806579191</v>
          </cell>
          <cell r="AI33">
            <v>12.944117806579191</v>
          </cell>
        </row>
        <row r="34">
          <cell r="B34" t="str">
            <v>Natural Gas_D2</v>
          </cell>
          <cell r="C34" t="str">
            <v>D2</v>
          </cell>
          <cell r="D34" t="str">
            <v>Natural Gas</v>
          </cell>
          <cell r="E34">
            <v>9.509205041139257</v>
          </cell>
          <cell r="F34">
            <v>9.6336400662219148</v>
          </cell>
          <cell r="G34">
            <v>9.6252873391057641</v>
          </cell>
          <cell r="H34">
            <v>10.262379106495159</v>
          </cell>
          <cell r="I34">
            <v>10.254311942699212</v>
          </cell>
          <cell r="J34">
            <v>10.246030606413113</v>
          </cell>
          <cell r="K34">
            <v>10.248529285464956</v>
          </cell>
          <cell r="L34">
            <v>10.251384918667059</v>
          </cell>
          <cell r="M34">
            <v>10.253740816058789</v>
          </cell>
          <cell r="N34">
            <v>10.256667840090952</v>
          </cell>
          <cell r="O34">
            <v>10.248386503804852</v>
          </cell>
          <cell r="P34">
            <v>10.251099355346851</v>
          </cell>
          <cell r="Q34">
            <v>10.254026379379004</v>
          </cell>
          <cell r="R34">
            <v>10.278442043256993</v>
          </cell>
          <cell r="S34">
            <v>10.291649346816728</v>
          </cell>
          <cell r="T34">
            <v>10.272516604362625</v>
          </cell>
          <cell r="U34">
            <v>10.28579529875241</v>
          </cell>
          <cell r="V34">
            <v>10.299002602312143</v>
          </cell>
          <cell r="W34">
            <v>10.30164406302409</v>
          </cell>
          <cell r="X34">
            <v>10.30521360452672</v>
          </cell>
          <cell r="Y34">
            <v>10.29657531409036</v>
          </cell>
          <cell r="Z34">
            <v>10.298717038991935</v>
          </cell>
          <cell r="AA34">
            <v>10.298717038991935</v>
          </cell>
          <cell r="AB34">
            <v>10.298717038991935</v>
          </cell>
          <cell r="AC34">
            <v>10.298717038991935</v>
          </cell>
          <cell r="AD34">
            <v>10.298717038991935</v>
          </cell>
          <cell r="AE34">
            <v>10.298717038991935</v>
          </cell>
          <cell r="AF34">
            <v>10.298717038991935</v>
          </cell>
          <cell r="AG34">
            <v>10.298717038991935</v>
          </cell>
          <cell r="AH34">
            <v>10.298717038991935</v>
          </cell>
          <cell r="AI34">
            <v>10.298717038991935</v>
          </cell>
        </row>
        <row r="36">
          <cell r="B36" t="str">
            <v>Lookup</v>
          </cell>
          <cell r="C36" t="str">
            <v>Customer Class</v>
          </cell>
          <cell r="D36" t="str">
            <v>Fuel</v>
          </cell>
          <cell r="E36">
            <v>2020</v>
          </cell>
          <cell r="F36">
            <v>2021</v>
          </cell>
          <cell r="G36">
            <v>2022</v>
          </cell>
          <cell r="H36">
            <v>2023</v>
          </cell>
          <cell r="I36">
            <v>2024</v>
          </cell>
          <cell r="J36">
            <v>2025</v>
          </cell>
          <cell r="K36">
            <v>2026</v>
          </cell>
          <cell r="L36">
            <v>2027</v>
          </cell>
          <cell r="M36">
            <v>2028</v>
          </cell>
          <cell r="N36">
            <v>2029</v>
          </cell>
          <cell r="O36">
            <v>2030</v>
          </cell>
          <cell r="P36">
            <v>2031</v>
          </cell>
          <cell r="Q36">
            <v>2032</v>
          </cell>
          <cell r="R36">
            <v>2033</v>
          </cell>
          <cell r="S36">
            <v>2034</v>
          </cell>
          <cell r="T36">
            <v>2035</v>
          </cell>
          <cell r="U36">
            <v>2036</v>
          </cell>
          <cell r="V36">
            <v>2037</v>
          </cell>
          <cell r="W36">
            <v>2038</v>
          </cell>
          <cell r="X36">
            <v>2039</v>
          </cell>
          <cell r="Y36">
            <v>2040</v>
          </cell>
          <cell r="Z36">
            <v>2041</v>
          </cell>
          <cell r="AA36">
            <v>2042</v>
          </cell>
          <cell r="AB36">
            <v>2043</v>
          </cell>
          <cell r="AC36">
            <v>2044</v>
          </cell>
          <cell r="AD36">
            <v>2045</v>
          </cell>
          <cell r="AE36">
            <v>2046</v>
          </cell>
          <cell r="AF36">
            <v>2047</v>
          </cell>
          <cell r="AG36">
            <v>2048</v>
          </cell>
          <cell r="AH36">
            <v>2049</v>
          </cell>
          <cell r="AI36">
            <v>2050</v>
          </cell>
        </row>
        <row r="37">
          <cell r="B37" t="str">
            <v>Natural Gas no dist_Res</v>
          </cell>
          <cell r="C37" t="str">
            <v>Res</v>
          </cell>
          <cell r="D37" t="str">
            <v>Natural Gas no dist</v>
          </cell>
          <cell r="E37">
            <v>24.632201612523705</v>
          </cell>
          <cell r="F37">
            <v>24.670051483869141</v>
          </cell>
          <cell r="G37">
            <v>24.646113997666905</v>
          </cell>
          <cell r="H37">
            <v>26.471909953810986</v>
          </cell>
          <cell r="I37">
            <v>26.448790843205391</v>
          </cell>
          <cell r="J37">
            <v>26.42505795090231</v>
          </cell>
          <cell r="K37">
            <v>26.432218737373077</v>
          </cell>
          <cell r="L37">
            <v>26.440402493339651</v>
          </cell>
          <cell r="M37">
            <v>26.447154092012067</v>
          </cell>
          <cell r="N37">
            <v>26.455542441877832</v>
          </cell>
          <cell r="O37">
            <v>26.431809549574751</v>
          </cell>
          <cell r="P37">
            <v>26.439584117743003</v>
          </cell>
          <cell r="Q37">
            <v>26.447972467608739</v>
          </cell>
          <cell r="R37">
            <v>26.517943581123003</v>
          </cell>
          <cell r="S37">
            <v>26.555793452468446</v>
          </cell>
          <cell r="T37">
            <v>26.500962287492339</v>
          </cell>
          <cell r="U37">
            <v>26.539016752736945</v>
          </cell>
          <cell r="V37">
            <v>26.576866624082385</v>
          </cell>
          <cell r="W37">
            <v>26.584436598351473</v>
          </cell>
          <cell r="X37">
            <v>26.5946662933097</v>
          </cell>
          <cell r="Y37">
            <v>26.569910431510806</v>
          </cell>
          <cell r="Z37">
            <v>26.576048248485733</v>
          </cell>
          <cell r="AA37">
            <v>26.576048248485733</v>
          </cell>
          <cell r="AB37">
            <v>26.576048248485733</v>
          </cell>
          <cell r="AC37">
            <v>26.576048248485733</v>
          </cell>
          <cell r="AD37">
            <v>26.576048248485733</v>
          </cell>
          <cell r="AE37">
            <v>26.576048248485733</v>
          </cell>
          <cell r="AF37">
            <v>26.576048248485733</v>
          </cell>
          <cell r="AG37">
            <v>26.576048248485733</v>
          </cell>
          <cell r="AH37">
            <v>26.576048248485733</v>
          </cell>
          <cell r="AI37">
            <v>26.576048248485733</v>
          </cell>
        </row>
        <row r="38">
          <cell r="B38" t="str">
            <v>Natural Gas no dist_IC1</v>
          </cell>
          <cell r="C38" t="str">
            <v>IC1</v>
          </cell>
          <cell r="D38" t="str">
            <v>Natural Gas no dist</v>
          </cell>
          <cell r="E38">
            <v>13.610391607698265</v>
          </cell>
          <cell r="F38">
            <v>13.630362461507371</v>
          </cell>
          <cell r="G38">
            <v>13.617732245855134</v>
          </cell>
          <cell r="H38">
            <v>14.58108305338186</v>
          </cell>
          <cell r="I38">
            <v>14.568884639974133</v>
          </cell>
          <cell r="J38">
            <v>14.556362374883022</v>
          </cell>
          <cell r="K38">
            <v>14.560140644522587</v>
          </cell>
          <cell r="L38">
            <v>14.564458666967795</v>
          </cell>
          <cell r="M38">
            <v>14.568021035485089</v>
          </cell>
          <cell r="N38">
            <v>14.572447008491441</v>
          </cell>
          <cell r="O38">
            <v>14.55992474340033</v>
          </cell>
          <cell r="P38">
            <v>14.564026864723278</v>
          </cell>
          <cell r="Q38">
            <v>14.568452837729616</v>
          </cell>
          <cell r="R38">
            <v>14.605371929636178</v>
          </cell>
          <cell r="S38">
            <v>14.625342783445287</v>
          </cell>
          <cell r="T38">
            <v>14.596412033062357</v>
          </cell>
          <cell r="U38">
            <v>14.616490837432597</v>
          </cell>
          <cell r="V38">
            <v>14.636461691241703</v>
          </cell>
          <cell r="W38">
            <v>14.640455862003527</v>
          </cell>
          <cell r="X38">
            <v>14.64585339006004</v>
          </cell>
          <cell r="Y38">
            <v>14.632791372163283</v>
          </cell>
          <cell r="Z38">
            <v>14.636029888997186</v>
          </cell>
          <cell r="AA38">
            <v>14.636029888997186</v>
          </cell>
          <cell r="AB38">
            <v>14.636029888997186</v>
          </cell>
          <cell r="AC38">
            <v>14.636029888997186</v>
          </cell>
          <cell r="AD38">
            <v>14.636029888997186</v>
          </cell>
          <cell r="AE38">
            <v>14.636029888997186</v>
          </cell>
          <cell r="AF38">
            <v>14.636029888997186</v>
          </cell>
          <cell r="AG38">
            <v>14.636029888997186</v>
          </cell>
          <cell r="AH38">
            <v>14.636029888997186</v>
          </cell>
          <cell r="AI38">
            <v>14.636029888997186</v>
          </cell>
        </row>
        <row r="39">
          <cell r="B39" t="str">
            <v>Natural Gas no dist_IC2</v>
          </cell>
          <cell r="C39" t="str">
            <v>IC2</v>
          </cell>
          <cell r="D39" t="str">
            <v>Natural Gas no dist</v>
          </cell>
          <cell r="E39">
            <v>13.610391607698265</v>
          </cell>
          <cell r="F39">
            <v>13.630362461507371</v>
          </cell>
          <cell r="G39">
            <v>13.617732245855134</v>
          </cell>
          <cell r="H39">
            <v>14.58108305338186</v>
          </cell>
          <cell r="I39">
            <v>14.568884639974133</v>
          </cell>
          <cell r="J39">
            <v>14.556362374883022</v>
          </cell>
          <cell r="K39">
            <v>14.560140644522587</v>
          </cell>
          <cell r="L39">
            <v>14.564458666967795</v>
          </cell>
          <cell r="M39">
            <v>14.568021035485089</v>
          </cell>
          <cell r="N39">
            <v>14.572447008491441</v>
          </cell>
          <cell r="O39">
            <v>14.55992474340033</v>
          </cell>
          <cell r="P39">
            <v>14.564026864723278</v>
          </cell>
          <cell r="Q39">
            <v>14.568452837729616</v>
          </cell>
          <cell r="R39">
            <v>14.605371929636178</v>
          </cell>
          <cell r="S39">
            <v>14.625342783445287</v>
          </cell>
          <cell r="T39">
            <v>14.596412033062357</v>
          </cell>
          <cell r="U39">
            <v>14.616490837432597</v>
          </cell>
          <cell r="V39">
            <v>14.636461691241703</v>
          </cell>
          <cell r="W39">
            <v>14.640455862003527</v>
          </cell>
          <cell r="X39">
            <v>14.64585339006004</v>
          </cell>
          <cell r="Y39">
            <v>14.632791372163283</v>
          </cell>
          <cell r="Z39">
            <v>14.636029888997186</v>
          </cell>
          <cell r="AA39">
            <v>14.636029888997186</v>
          </cell>
          <cell r="AB39">
            <v>14.636029888997186</v>
          </cell>
          <cell r="AC39">
            <v>14.636029888997186</v>
          </cell>
          <cell r="AD39">
            <v>14.636029888997186</v>
          </cell>
          <cell r="AE39">
            <v>14.636029888997186</v>
          </cell>
          <cell r="AF39">
            <v>14.636029888997186</v>
          </cell>
          <cell r="AG39">
            <v>14.636029888997186</v>
          </cell>
          <cell r="AH39">
            <v>14.636029888997186</v>
          </cell>
          <cell r="AI39">
            <v>14.636029888997186</v>
          </cell>
        </row>
        <row r="40">
          <cell r="B40" t="str">
            <v>Natural Gas no dist_IC3</v>
          </cell>
          <cell r="C40" t="str">
            <v>IC3</v>
          </cell>
          <cell r="D40" t="str">
            <v>Natural Gas no dist</v>
          </cell>
          <cell r="E40">
            <v>13.610391607698265</v>
          </cell>
          <cell r="F40">
            <v>13.630362461507371</v>
          </cell>
          <cell r="G40">
            <v>13.617732245855134</v>
          </cell>
          <cell r="H40">
            <v>14.58108305338186</v>
          </cell>
          <cell r="I40">
            <v>14.568884639974133</v>
          </cell>
          <cell r="J40">
            <v>14.556362374883022</v>
          </cell>
          <cell r="K40">
            <v>14.560140644522587</v>
          </cell>
          <cell r="L40">
            <v>14.564458666967795</v>
          </cell>
          <cell r="M40">
            <v>14.568021035485089</v>
          </cell>
          <cell r="N40">
            <v>14.572447008491441</v>
          </cell>
          <cell r="O40">
            <v>14.55992474340033</v>
          </cell>
          <cell r="P40">
            <v>14.564026864723278</v>
          </cell>
          <cell r="Q40">
            <v>14.568452837729616</v>
          </cell>
          <cell r="R40">
            <v>14.605371929636178</v>
          </cell>
          <cell r="S40">
            <v>14.625342783445287</v>
          </cell>
          <cell r="T40">
            <v>14.596412033062357</v>
          </cell>
          <cell r="U40">
            <v>14.616490837432597</v>
          </cell>
          <cell r="V40">
            <v>14.636461691241703</v>
          </cell>
          <cell r="W40">
            <v>14.640455862003527</v>
          </cell>
          <cell r="X40">
            <v>14.64585339006004</v>
          </cell>
          <cell r="Y40">
            <v>14.632791372163283</v>
          </cell>
          <cell r="Z40">
            <v>14.636029888997186</v>
          </cell>
          <cell r="AA40">
            <v>14.636029888997186</v>
          </cell>
          <cell r="AB40">
            <v>14.636029888997186</v>
          </cell>
          <cell r="AC40">
            <v>14.636029888997186</v>
          </cell>
          <cell r="AD40">
            <v>14.636029888997186</v>
          </cell>
          <cell r="AE40">
            <v>14.636029888997186</v>
          </cell>
          <cell r="AF40">
            <v>14.636029888997186</v>
          </cell>
          <cell r="AG40">
            <v>14.636029888997186</v>
          </cell>
          <cell r="AH40">
            <v>14.636029888997186</v>
          </cell>
          <cell r="AI40">
            <v>14.636029888997186</v>
          </cell>
        </row>
        <row r="41">
          <cell r="B41" t="str">
            <v>Natural Gas no dist_D1</v>
          </cell>
          <cell r="C41" t="str">
            <v>D1</v>
          </cell>
          <cell r="D41" t="str">
            <v>Natural Gas no dist</v>
          </cell>
          <cell r="E41">
            <v>6.5821597379043855</v>
          </cell>
          <cell r="F41">
            <v>6.5953670414641179</v>
          </cell>
          <cell r="G41">
            <v>6.5870143143479671</v>
          </cell>
          <cell r="H41">
            <v>7.2241060817373617</v>
          </cell>
          <cell r="I41">
            <v>7.2160389179414155</v>
          </cell>
          <cell r="J41">
            <v>7.2077575816553159</v>
          </cell>
          <cell r="K41">
            <v>7.2102562607071601</v>
          </cell>
          <cell r="L41">
            <v>7.2131118939092618</v>
          </cell>
          <cell r="M41">
            <v>7.215467791300993</v>
          </cell>
          <cell r="N41">
            <v>7.2183948153331556</v>
          </cell>
          <cell r="O41">
            <v>7.210113479047056</v>
          </cell>
          <cell r="P41">
            <v>7.2128263305890536</v>
          </cell>
          <cell r="Q41">
            <v>7.2157533546212083</v>
          </cell>
          <cell r="R41">
            <v>7.2401690184991967</v>
          </cell>
          <cell r="S41">
            <v>7.2533763220589318</v>
          </cell>
          <cell r="T41">
            <v>7.2342435796048283</v>
          </cell>
          <cell r="U41">
            <v>7.2475222739946137</v>
          </cell>
          <cell r="V41">
            <v>7.2607295775543461</v>
          </cell>
          <cell r="W41">
            <v>7.2633710382662944</v>
          </cell>
          <cell r="X41">
            <v>7.2669405797689244</v>
          </cell>
          <cell r="Y41">
            <v>7.2583022893325628</v>
          </cell>
          <cell r="Z41">
            <v>7.2604440142341389</v>
          </cell>
          <cell r="AA41">
            <v>7.2604440142341389</v>
          </cell>
          <cell r="AB41">
            <v>7.2604440142341389</v>
          </cell>
          <cell r="AC41">
            <v>7.2604440142341389</v>
          </cell>
          <cell r="AD41">
            <v>7.2604440142341389</v>
          </cell>
          <cell r="AE41">
            <v>7.2604440142341389</v>
          </cell>
          <cell r="AF41">
            <v>7.2604440142341389</v>
          </cell>
          <cell r="AG41">
            <v>7.2604440142341389</v>
          </cell>
          <cell r="AH41">
            <v>7.2604440142341389</v>
          </cell>
          <cell r="AI41">
            <v>7.2604440142341389</v>
          </cell>
        </row>
        <row r="42">
          <cell r="B42" t="str">
            <v>Natural Gas no dist_D2</v>
          </cell>
          <cell r="C42" t="str">
            <v>D2</v>
          </cell>
          <cell r="D42" t="str">
            <v>Natural Gas no dist</v>
          </cell>
          <cell r="E42">
            <v>6.5821597379043855</v>
          </cell>
          <cell r="F42">
            <v>6.5953670414641179</v>
          </cell>
          <cell r="G42">
            <v>6.5870143143479671</v>
          </cell>
          <cell r="H42">
            <v>7.2241060817373617</v>
          </cell>
          <cell r="I42">
            <v>7.2160389179414155</v>
          </cell>
          <cell r="J42">
            <v>7.2077575816553159</v>
          </cell>
          <cell r="K42">
            <v>7.2102562607071601</v>
          </cell>
          <cell r="L42">
            <v>7.2131118939092618</v>
          </cell>
          <cell r="M42">
            <v>7.215467791300993</v>
          </cell>
          <cell r="N42">
            <v>7.2183948153331556</v>
          </cell>
          <cell r="O42">
            <v>7.210113479047056</v>
          </cell>
          <cell r="P42">
            <v>7.2128263305890536</v>
          </cell>
          <cell r="Q42">
            <v>7.2157533546212083</v>
          </cell>
          <cell r="R42">
            <v>7.2401690184991967</v>
          </cell>
          <cell r="S42">
            <v>7.2533763220589318</v>
          </cell>
          <cell r="T42">
            <v>7.2342435796048283</v>
          </cell>
          <cell r="U42">
            <v>7.2475222739946137</v>
          </cell>
          <cell r="V42">
            <v>7.2607295775543461</v>
          </cell>
          <cell r="W42">
            <v>7.2633710382662944</v>
          </cell>
          <cell r="X42">
            <v>7.2669405797689244</v>
          </cell>
          <cell r="Y42">
            <v>7.2583022893325628</v>
          </cell>
          <cell r="Z42">
            <v>7.2604440142341389</v>
          </cell>
          <cell r="AA42">
            <v>7.2604440142341389</v>
          </cell>
          <cell r="AB42">
            <v>7.2604440142341389</v>
          </cell>
          <cell r="AC42">
            <v>7.2604440142341389</v>
          </cell>
          <cell r="AD42">
            <v>7.2604440142341389</v>
          </cell>
          <cell r="AE42">
            <v>7.2604440142341389</v>
          </cell>
          <cell r="AF42">
            <v>7.2604440142341389</v>
          </cell>
          <cell r="AG42">
            <v>7.2604440142341389</v>
          </cell>
          <cell r="AH42">
            <v>7.2604440142341389</v>
          </cell>
          <cell r="AI42">
            <v>7.2604440142341389</v>
          </cell>
        </row>
      </sheetData>
      <sheetData sheetId="22"/>
      <sheetData sheetId="23"/>
      <sheetData sheetId="24"/>
      <sheetData sheetId="25"/>
      <sheetData sheetId="26"/>
      <sheetData sheetId="27"/>
      <sheetData sheetId="28">
        <row r="4">
          <cell r="A4" t="str">
            <v>FE Years</v>
          </cell>
          <cell r="B4">
            <v>2020</v>
          </cell>
          <cell r="C4">
            <v>2021</v>
          </cell>
          <cell r="D4">
            <v>2022</v>
          </cell>
          <cell r="E4">
            <v>2023</v>
          </cell>
          <cell r="F4">
            <v>2024</v>
          </cell>
          <cell r="G4">
            <v>2025</v>
          </cell>
          <cell r="H4">
            <v>2026</v>
          </cell>
          <cell r="I4">
            <v>2027</v>
          </cell>
          <cell r="J4">
            <v>2028</v>
          </cell>
          <cell r="K4">
            <v>2029</v>
          </cell>
          <cell r="L4">
            <v>2030</v>
          </cell>
          <cell r="M4">
            <v>2031</v>
          </cell>
          <cell r="N4">
            <v>2032</v>
          </cell>
          <cell r="O4">
            <v>2033</v>
          </cell>
          <cell r="P4">
            <v>2034</v>
          </cell>
          <cell r="Q4">
            <v>2035</v>
          </cell>
          <cell r="R4">
            <v>2036</v>
          </cell>
          <cell r="S4">
            <v>2037</v>
          </cell>
          <cell r="T4">
            <v>2038</v>
          </cell>
          <cell r="U4">
            <v>2039</v>
          </cell>
          <cell r="V4">
            <v>2040</v>
          </cell>
          <cell r="W4">
            <v>2041</v>
          </cell>
          <cell r="X4">
            <v>2042</v>
          </cell>
          <cell r="Y4">
            <v>2043</v>
          </cell>
          <cell r="Z4">
            <v>2044</v>
          </cell>
          <cell r="AA4">
            <v>2045</v>
          </cell>
          <cell r="AB4">
            <v>2046</v>
          </cell>
          <cell r="AC4">
            <v>2047</v>
          </cell>
          <cell r="AD4">
            <v>2048</v>
          </cell>
          <cell r="AE4">
            <v>2049</v>
          </cell>
          <cell r="AF4">
            <v>2050</v>
          </cell>
        </row>
        <row r="5">
          <cell r="A5" t="str">
            <v>Year</v>
          </cell>
          <cell r="B5" t="str">
            <v>2019/20</v>
          </cell>
          <cell r="C5" t="str">
            <v>2020/21</v>
          </cell>
          <cell r="D5" t="str">
            <v>2021/22</v>
          </cell>
          <cell r="E5" t="str">
            <v>2022/23</v>
          </cell>
          <cell r="F5" t="str">
            <v>2023/24</v>
          </cell>
          <cell r="G5" t="str">
            <v>2024/25</v>
          </cell>
          <cell r="H5" t="str">
            <v>2025/26</v>
          </cell>
          <cell r="I5" t="str">
            <v>2026/27</v>
          </cell>
          <cell r="J5" t="str">
            <v>2027/28</v>
          </cell>
          <cell r="K5" t="str">
            <v>2028/29</v>
          </cell>
          <cell r="L5" t="str">
            <v>2029/30</v>
          </cell>
          <cell r="M5" t="str">
            <v>2030/31</v>
          </cell>
          <cell r="N5" t="str">
            <v>2031/32</v>
          </cell>
          <cell r="O5" t="str">
            <v>2032/33</v>
          </cell>
          <cell r="P5" t="str">
            <v>2033/34</v>
          </cell>
          <cell r="Q5" t="str">
            <v>2034/35</v>
          </cell>
          <cell r="R5" t="str">
            <v>2035/36</v>
          </cell>
          <cell r="S5" t="str">
            <v>2036/37</v>
          </cell>
          <cell r="T5" t="str">
            <v>2037/38</v>
          </cell>
          <cell r="U5" t="str">
            <v>2038/39</v>
          </cell>
          <cell r="V5" t="str">
            <v>2039/40</v>
          </cell>
          <cell r="W5" t="str">
            <v>2040/41</v>
          </cell>
          <cell r="X5" t="str">
            <v>2041/42</v>
          </cell>
          <cell r="Y5" t="str">
            <v>2042/43</v>
          </cell>
          <cell r="Z5" t="str">
            <v>2043/44</v>
          </cell>
          <cell r="AA5" t="str">
            <v>2044/45</v>
          </cell>
          <cell r="AB5" t="str">
            <v>2045/46</v>
          </cell>
          <cell r="AC5" t="str">
            <v>2046/47</v>
          </cell>
          <cell r="AD5" t="str">
            <v>2047/48</v>
          </cell>
          <cell r="AE5" t="str">
            <v>2048/49</v>
          </cell>
          <cell r="AF5" t="str">
            <v>2049/50</v>
          </cell>
        </row>
        <row r="6">
          <cell r="A6" t="str">
            <v>Year</v>
          </cell>
          <cell r="B6">
            <v>0</v>
          </cell>
          <cell r="C6">
            <v>1</v>
          </cell>
          <cell r="D6">
            <v>2</v>
          </cell>
          <cell r="E6">
            <v>3</v>
          </cell>
          <cell r="F6">
            <v>4</v>
          </cell>
          <cell r="G6">
            <v>5</v>
          </cell>
          <cell r="H6">
            <v>6</v>
          </cell>
          <cell r="I6">
            <v>7</v>
          </cell>
          <cell r="J6">
            <v>8</v>
          </cell>
          <cell r="K6">
            <v>9</v>
          </cell>
          <cell r="L6">
            <v>10</v>
          </cell>
          <cell r="M6">
            <v>11</v>
          </cell>
          <cell r="N6">
            <v>12</v>
          </cell>
          <cell r="O6">
            <v>13</v>
          </cell>
          <cell r="P6">
            <v>14</v>
          </cell>
          <cell r="Q6">
            <v>15</v>
          </cell>
          <cell r="R6">
            <v>16</v>
          </cell>
          <cell r="S6">
            <v>17</v>
          </cell>
          <cell r="T6">
            <v>18</v>
          </cell>
          <cell r="U6">
            <v>19</v>
          </cell>
          <cell r="V6">
            <v>20</v>
          </cell>
          <cell r="W6">
            <v>21</v>
          </cell>
          <cell r="X6">
            <v>22</v>
          </cell>
          <cell r="Y6">
            <v>23</v>
          </cell>
          <cell r="Z6">
            <v>24</v>
          </cell>
          <cell r="AA6">
            <v>25</v>
          </cell>
          <cell r="AB6">
            <v>26</v>
          </cell>
          <cell r="AC6">
            <v>27</v>
          </cell>
          <cell r="AD6">
            <v>28</v>
          </cell>
          <cell r="AE6">
            <v>29</v>
          </cell>
          <cell r="AF6">
            <v>30</v>
          </cell>
        </row>
        <row r="8">
          <cell r="A8" t="str">
            <v>CUSTOMER NUMBERS</v>
          </cell>
        </row>
        <row r="9">
          <cell r="A9" t="str">
            <v>Domestic</v>
          </cell>
          <cell r="B9">
            <v>0</v>
          </cell>
          <cell r="C9">
            <v>196.2699999999999</v>
          </cell>
          <cell r="D9">
            <v>502.54999999999995</v>
          </cell>
          <cell r="E9">
            <v>808.83</v>
          </cell>
          <cell r="F9">
            <v>1115.1100000000001</v>
          </cell>
          <cell r="G9">
            <v>1421.3900000000003</v>
          </cell>
          <cell r="H9">
            <v>1727.67</v>
          </cell>
          <cell r="I9">
            <v>2067.0099999999998</v>
          </cell>
          <cell r="J9">
            <v>2406.3499999999995</v>
          </cell>
          <cell r="K9">
            <v>2745.6899999999991</v>
          </cell>
          <cell r="L9">
            <v>3085.0299999999988</v>
          </cell>
          <cell r="M9">
            <v>3424.3699999999994</v>
          </cell>
          <cell r="N9">
            <v>3766.3699999999994</v>
          </cell>
          <cell r="O9">
            <v>4108.369999999999</v>
          </cell>
          <cell r="P9">
            <v>4450.369999999999</v>
          </cell>
          <cell r="Q9">
            <v>4792.369999999999</v>
          </cell>
          <cell r="R9">
            <v>5134.369999999999</v>
          </cell>
          <cell r="S9">
            <v>5476.369999999999</v>
          </cell>
          <cell r="T9">
            <v>5818.369999999999</v>
          </cell>
          <cell r="U9">
            <v>6160.369999999999</v>
          </cell>
          <cell r="V9">
            <v>6502.369999999999</v>
          </cell>
          <cell r="W9">
            <v>6502.369999999999</v>
          </cell>
          <cell r="X9">
            <v>6502.369999999999</v>
          </cell>
          <cell r="Y9">
            <v>6502.369999999999</v>
          </cell>
          <cell r="Z9">
            <v>6502.369999999999</v>
          </cell>
          <cell r="AA9">
            <v>6502.369999999999</v>
          </cell>
          <cell r="AB9">
            <v>6502.369999999999</v>
          </cell>
          <cell r="AC9">
            <v>6502.369999999999</v>
          </cell>
          <cell r="AD9">
            <v>6502.369999999999</v>
          </cell>
          <cell r="AE9">
            <v>6502.369999999999</v>
          </cell>
          <cell r="AF9">
            <v>6502.369999999999</v>
          </cell>
        </row>
        <row r="10">
          <cell r="A10" t="str">
            <v>I&amp;C - 273 GJ pa</v>
          </cell>
          <cell r="B10">
            <v>0</v>
          </cell>
          <cell r="C10">
            <v>4.9852579999999973</v>
          </cell>
          <cell r="D10">
            <v>12.764769999999999</v>
          </cell>
          <cell r="E10">
            <v>20.544282000000003</v>
          </cell>
          <cell r="F10">
            <v>28.323794000000007</v>
          </cell>
          <cell r="G10">
            <v>36.103306000000011</v>
          </cell>
          <cell r="H10">
            <v>43.882818</v>
          </cell>
          <cell r="I10">
            <v>52.502053999999994</v>
          </cell>
          <cell r="J10">
            <v>61.121289999999988</v>
          </cell>
          <cell r="K10">
            <v>69.740525999999988</v>
          </cell>
          <cell r="L10">
            <v>78.359761999999989</v>
          </cell>
          <cell r="M10">
            <v>86.978998000000004</v>
          </cell>
          <cell r="N10">
            <v>95.665798000000009</v>
          </cell>
          <cell r="O10">
            <v>104.35259800000001</v>
          </cell>
          <cell r="P10">
            <v>113.03939800000002</v>
          </cell>
          <cell r="Q10">
            <v>121.72619800000002</v>
          </cell>
          <cell r="R10">
            <v>130.41299800000002</v>
          </cell>
          <cell r="S10">
            <v>139.09979800000002</v>
          </cell>
          <cell r="T10">
            <v>147.78659800000003</v>
          </cell>
          <cell r="U10">
            <v>156.47339800000003</v>
          </cell>
          <cell r="V10">
            <v>165.16019800000004</v>
          </cell>
          <cell r="W10">
            <v>165.16019800000004</v>
          </cell>
          <cell r="X10">
            <v>165.16019800000004</v>
          </cell>
          <cell r="Y10">
            <v>165.16019800000004</v>
          </cell>
          <cell r="Z10">
            <v>165.16019800000004</v>
          </cell>
          <cell r="AA10">
            <v>165.16019800000004</v>
          </cell>
          <cell r="AB10">
            <v>165.16019800000004</v>
          </cell>
          <cell r="AC10">
            <v>165.16019800000004</v>
          </cell>
          <cell r="AD10">
            <v>165.16019800000004</v>
          </cell>
          <cell r="AE10">
            <v>165.16019800000004</v>
          </cell>
          <cell r="AF10">
            <v>165.16019800000004</v>
          </cell>
        </row>
        <row r="11">
          <cell r="A11" t="str">
            <v>I&amp;C - 6,000 GJ pa</v>
          </cell>
          <cell r="B11">
            <v>0</v>
          </cell>
          <cell r="C11">
            <v>0</v>
          </cell>
          <cell r="D11">
            <v>0</v>
          </cell>
          <cell r="E11">
            <v>0</v>
          </cell>
          <cell r="F11">
            <v>0</v>
          </cell>
          <cell r="G11">
            <v>1</v>
          </cell>
          <cell r="H11">
            <v>2</v>
          </cell>
          <cell r="I11">
            <v>3</v>
          </cell>
          <cell r="J11">
            <v>4</v>
          </cell>
          <cell r="K11">
            <v>5</v>
          </cell>
          <cell r="L11">
            <v>5</v>
          </cell>
          <cell r="M11">
            <v>5</v>
          </cell>
          <cell r="N11">
            <v>5</v>
          </cell>
          <cell r="O11">
            <v>5</v>
          </cell>
          <cell r="P11">
            <v>5</v>
          </cell>
          <cell r="Q11">
            <v>5</v>
          </cell>
          <cell r="R11">
            <v>5</v>
          </cell>
          <cell r="S11">
            <v>5</v>
          </cell>
          <cell r="T11">
            <v>5</v>
          </cell>
          <cell r="U11">
            <v>5</v>
          </cell>
          <cell r="V11">
            <v>5</v>
          </cell>
          <cell r="W11">
            <v>5</v>
          </cell>
          <cell r="X11">
            <v>5</v>
          </cell>
          <cell r="Y11">
            <v>5</v>
          </cell>
          <cell r="Z11">
            <v>5</v>
          </cell>
          <cell r="AA11">
            <v>5</v>
          </cell>
          <cell r="AB11">
            <v>5</v>
          </cell>
          <cell r="AC11">
            <v>5</v>
          </cell>
          <cell r="AD11">
            <v>5</v>
          </cell>
          <cell r="AE11">
            <v>5</v>
          </cell>
          <cell r="AF11">
            <v>5</v>
          </cell>
        </row>
        <row r="12">
          <cell r="A12" t="str">
            <v>I&amp;C - 8,500 GJ pa</v>
          </cell>
          <cell r="B12">
            <v>0</v>
          </cell>
          <cell r="C12">
            <v>0</v>
          </cell>
          <cell r="D12">
            <v>0</v>
          </cell>
          <cell r="E12">
            <v>1</v>
          </cell>
          <cell r="F12">
            <v>1</v>
          </cell>
          <cell r="G12">
            <v>1</v>
          </cell>
          <cell r="H12">
            <v>1</v>
          </cell>
          <cell r="I12">
            <v>1</v>
          </cell>
          <cell r="J12">
            <v>1</v>
          </cell>
          <cell r="K12">
            <v>1</v>
          </cell>
          <cell r="L12">
            <v>1</v>
          </cell>
          <cell r="M12">
            <v>1</v>
          </cell>
          <cell r="N12">
            <v>1</v>
          </cell>
          <cell r="O12">
            <v>1</v>
          </cell>
          <cell r="P12">
            <v>1</v>
          </cell>
          <cell r="Q12">
            <v>1</v>
          </cell>
          <cell r="R12">
            <v>1</v>
          </cell>
          <cell r="S12">
            <v>1</v>
          </cell>
          <cell r="T12">
            <v>1</v>
          </cell>
          <cell r="U12">
            <v>1</v>
          </cell>
          <cell r="V12">
            <v>1</v>
          </cell>
          <cell r="W12">
            <v>1</v>
          </cell>
          <cell r="X12">
            <v>1</v>
          </cell>
          <cell r="Y12">
            <v>1</v>
          </cell>
          <cell r="Z12">
            <v>1</v>
          </cell>
          <cell r="AA12">
            <v>1</v>
          </cell>
          <cell r="AB12">
            <v>1</v>
          </cell>
          <cell r="AC12">
            <v>1</v>
          </cell>
          <cell r="AD12">
            <v>1</v>
          </cell>
          <cell r="AE12">
            <v>1</v>
          </cell>
          <cell r="AF12">
            <v>1</v>
          </cell>
        </row>
        <row r="13">
          <cell r="A13" t="str">
            <v>Demand - 50 GJ/d</v>
          </cell>
          <cell r="B13">
            <v>0</v>
          </cell>
          <cell r="C13">
            <v>0</v>
          </cell>
          <cell r="D13">
            <v>0</v>
          </cell>
          <cell r="E13">
            <v>1</v>
          </cell>
          <cell r="F13">
            <v>1</v>
          </cell>
          <cell r="G13">
            <v>2</v>
          </cell>
          <cell r="H13">
            <v>2</v>
          </cell>
          <cell r="I13">
            <v>2</v>
          </cell>
          <cell r="J13">
            <v>2</v>
          </cell>
          <cell r="K13">
            <v>2</v>
          </cell>
          <cell r="L13">
            <v>2</v>
          </cell>
          <cell r="M13">
            <v>3</v>
          </cell>
          <cell r="N13">
            <v>3</v>
          </cell>
          <cell r="O13">
            <v>3</v>
          </cell>
          <cell r="P13">
            <v>3</v>
          </cell>
          <cell r="Q13">
            <v>3</v>
          </cell>
          <cell r="R13">
            <v>3</v>
          </cell>
          <cell r="S13">
            <v>3</v>
          </cell>
          <cell r="T13">
            <v>3</v>
          </cell>
          <cell r="U13">
            <v>3</v>
          </cell>
          <cell r="V13">
            <v>3.9</v>
          </cell>
          <cell r="W13">
            <v>3.9</v>
          </cell>
          <cell r="X13">
            <v>3.9</v>
          </cell>
          <cell r="Y13">
            <v>3.9</v>
          </cell>
          <cell r="Z13">
            <v>3.9</v>
          </cell>
          <cell r="AA13">
            <v>3.9</v>
          </cell>
          <cell r="AB13">
            <v>3.9</v>
          </cell>
          <cell r="AC13">
            <v>3.9</v>
          </cell>
          <cell r="AD13">
            <v>3.9</v>
          </cell>
          <cell r="AE13">
            <v>3.9</v>
          </cell>
          <cell r="AF13">
            <v>3.9</v>
          </cell>
        </row>
        <row r="14">
          <cell r="A14" t="str">
            <v>Demand - 260 GJ/d</v>
          </cell>
          <cell r="B14">
            <v>0</v>
          </cell>
          <cell r="C14">
            <v>0</v>
          </cell>
          <cell r="D14">
            <v>0</v>
          </cell>
          <cell r="E14">
            <v>0</v>
          </cell>
          <cell r="F14">
            <v>1</v>
          </cell>
          <cell r="G14">
            <v>1</v>
          </cell>
          <cell r="H14">
            <v>1</v>
          </cell>
          <cell r="I14">
            <v>1</v>
          </cell>
          <cell r="J14">
            <v>1</v>
          </cell>
          <cell r="K14">
            <v>1</v>
          </cell>
          <cell r="L14">
            <v>1</v>
          </cell>
          <cell r="M14">
            <v>1</v>
          </cell>
          <cell r="N14">
            <v>1</v>
          </cell>
          <cell r="O14">
            <v>1</v>
          </cell>
          <cell r="P14">
            <v>1</v>
          </cell>
          <cell r="Q14">
            <v>1</v>
          </cell>
          <cell r="R14">
            <v>1</v>
          </cell>
          <cell r="S14">
            <v>1</v>
          </cell>
          <cell r="T14">
            <v>1</v>
          </cell>
          <cell r="U14">
            <v>1</v>
          </cell>
          <cell r="V14">
            <v>1</v>
          </cell>
          <cell r="W14">
            <v>1</v>
          </cell>
          <cell r="X14">
            <v>1</v>
          </cell>
          <cell r="Y14">
            <v>1</v>
          </cell>
          <cell r="Z14">
            <v>1</v>
          </cell>
          <cell r="AA14">
            <v>1</v>
          </cell>
          <cell r="AB14">
            <v>1</v>
          </cell>
          <cell r="AC14">
            <v>1</v>
          </cell>
          <cell r="AD14">
            <v>1</v>
          </cell>
          <cell r="AE14">
            <v>1</v>
          </cell>
          <cell r="AF14">
            <v>1</v>
          </cell>
        </row>
        <row r="15">
          <cell r="A15" t="str">
            <v>Total</v>
          </cell>
          <cell r="B15">
            <v>0</v>
          </cell>
          <cell r="C15">
            <v>201.25525799999988</v>
          </cell>
          <cell r="D15">
            <v>515.31476999999995</v>
          </cell>
          <cell r="E15">
            <v>831.37428199999999</v>
          </cell>
          <cell r="F15">
            <v>1146.433794</v>
          </cell>
          <cell r="G15">
            <v>1462.4933060000003</v>
          </cell>
          <cell r="H15">
            <v>1777.5528180000001</v>
          </cell>
          <cell r="I15">
            <v>2126.5120539999998</v>
          </cell>
          <cell r="J15">
            <v>2475.4712899999995</v>
          </cell>
          <cell r="K15">
            <v>2824.4305259999992</v>
          </cell>
          <cell r="L15">
            <v>3172.3897619999989</v>
          </cell>
          <cell r="M15">
            <v>3521.3489979999995</v>
          </cell>
          <cell r="N15">
            <v>3872.0357979999994</v>
          </cell>
          <cell r="O15">
            <v>4222.7225979999994</v>
          </cell>
          <cell r="P15">
            <v>4573.4093979999989</v>
          </cell>
          <cell r="Q15">
            <v>4924.0961979999993</v>
          </cell>
          <cell r="R15">
            <v>5274.7829979999988</v>
          </cell>
          <cell r="S15">
            <v>5625.4697979999992</v>
          </cell>
          <cell r="T15">
            <v>5976.1565979999987</v>
          </cell>
          <cell r="U15">
            <v>6326.8433979999991</v>
          </cell>
          <cell r="V15">
            <v>6678.4301979999982</v>
          </cell>
          <cell r="W15">
            <v>6678.4301979999982</v>
          </cell>
          <cell r="X15">
            <v>6678.4301979999982</v>
          </cell>
          <cell r="Y15">
            <v>6678.4301979999982</v>
          </cell>
          <cell r="Z15">
            <v>6678.4301979999982</v>
          </cell>
          <cell r="AA15">
            <v>6678.4301979999982</v>
          </cell>
          <cell r="AB15">
            <v>6678.4301979999982</v>
          </cell>
          <cell r="AC15">
            <v>6678.4301979999982</v>
          </cell>
          <cell r="AD15">
            <v>6678.4301979999982</v>
          </cell>
          <cell r="AE15">
            <v>6678.4301979999982</v>
          </cell>
          <cell r="AF15">
            <v>6678.4301979999982</v>
          </cell>
        </row>
        <row r="33">
          <cell r="A33" t="str">
            <v>Incremental Opex - Real ($2017/18)</v>
          </cell>
          <cell r="B33">
            <v>0</v>
          </cell>
          <cell r="C33">
            <v>4533.0695701798531</v>
          </cell>
          <cell r="D33">
            <v>11606.939993345322</v>
          </cell>
          <cell r="E33">
            <v>18725.858378141485</v>
          </cell>
          <cell r="F33">
            <v>25822.252782122301</v>
          </cell>
          <cell r="G33">
            <v>32941.171166918466</v>
          </cell>
          <cell r="H33">
            <v>40037.565570899278</v>
          </cell>
          <cell r="I33">
            <v>47897.516707901668</v>
          </cell>
          <cell r="J33">
            <v>55757.467844904058</v>
          </cell>
          <cell r="K33">
            <v>63617.418981906449</v>
          </cell>
          <cell r="L33">
            <v>71454.84613809349</v>
          </cell>
          <cell r="M33">
            <v>79314.797275095902</v>
          </cell>
          <cell r="N33">
            <v>87213.660030491592</v>
          </cell>
          <cell r="O33">
            <v>95112.522785887268</v>
          </cell>
          <cell r="P33">
            <v>103011.38554128294</v>
          </cell>
          <cell r="Q33">
            <v>110910.24829667863</v>
          </cell>
          <cell r="R33">
            <v>118809.11105207431</v>
          </cell>
          <cell r="S33">
            <v>126707.97380747</v>
          </cell>
          <cell r="T33">
            <v>134606.83656286568</v>
          </cell>
          <cell r="U33">
            <v>142505.69931826135</v>
          </cell>
          <cell r="V33">
            <v>150427.08605447237</v>
          </cell>
          <cell r="W33">
            <v>150427.08605447237</v>
          </cell>
          <cell r="X33">
            <v>150427.08605447237</v>
          </cell>
          <cell r="Y33">
            <v>150427.08605447237</v>
          </cell>
          <cell r="Z33">
            <v>150427.08605447237</v>
          </cell>
          <cell r="AA33">
            <v>150427.08605447237</v>
          </cell>
          <cell r="AB33">
            <v>150427.08605447237</v>
          </cell>
          <cell r="AC33">
            <v>150427.08605447237</v>
          </cell>
          <cell r="AD33">
            <v>150427.08605447237</v>
          </cell>
          <cell r="AE33">
            <v>150427.08605447237</v>
          </cell>
          <cell r="AF33">
            <v>150427.08605447237</v>
          </cell>
        </row>
        <row r="34">
          <cell r="A34" t="str">
            <v>Pipeline Opex - Real ($2017/18)</v>
          </cell>
          <cell r="B34">
            <v>0</v>
          </cell>
          <cell r="C34">
            <v>38154.424328382687</v>
          </cell>
          <cell r="D34">
            <v>38154.424328382687</v>
          </cell>
          <cell r="E34">
            <v>38154.424328382687</v>
          </cell>
          <cell r="F34">
            <v>38154.424328382695</v>
          </cell>
          <cell r="G34">
            <v>38154.424328382695</v>
          </cell>
          <cell r="H34">
            <v>38154.424328382687</v>
          </cell>
          <cell r="I34">
            <v>38154.424328382687</v>
          </cell>
          <cell r="J34">
            <v>38154.424328382695</v>
          </cell>
          <cell r="K34">
            <v>38154.424328382695</v>
          </cell>
          <cell r="L34">
            <v>602438.32907239033</v>
          </cell>
          <cell r="M34">
            <v>38154.424328382695</v>
          </cell>
          <cell r="N34">
            <v>38154.424328382695</v>
          </cell>
          <cell r="O34">
            <v>38154.424328382695</v>
          </cell>
          <cell r="P34">
            <v>38154.424328382687</v>
          </cell>
          <cell r="Q34">
            <v>38154.424328382695</v>
          </cell>
          <cell r="R34">
            <v>38154.424328382687</v>
          </cell>
          <cell r="S34">
            <v>38154.424328382687</v>
          </cell>
          <cell r="T34">
            <v>38154.424328382695</v>
          </cell>
          <cell r="U34">
            <v>38154.424328382687</v>
          </cell>
          <cell r="V34">
            <v>673977.87468810775</v>
          </cell>
          <cell r="W34">
            <v>38154.424328382687</v>
          </cell>
          <cell r="X34">
            <v>38154.424328382687</v>
          </cell>
          <cell r="Y34">
            <v>38154.424328382687</v>
          </cell>
          <cell r="Z34">
            <v>38154.424328382687</v>
          </cell>
          <cell r="AA34">
            <v>38154.424328382687</v>
          </cell>
          <cell r="AB34">
            <v>38154.424328382687</v>
          </cell>
          <cell r="AC34">
            <v>38154.424328382687</v>
          </cell>
          <cell r="AD34">
            <v>38154.424328382687</v>
          </cell>
          <cell r="AE34">
            <v>38154.424328382687</v>
          </cell>
          <cell r="AF34">
            <v>38154.424328382687</v>
          </cell>
        </row>
        <row r="36">
          <cell r="A36" t="str">
            <v>Opex - Nominal</v>
          </cell>
          <cell r="B36">
            <v>0</v>
          </cell>
          <cell r="C36">
            <v>45821.920547467889</v>
          </cell>
          <cell r="D36">
            <v>54691.829473011647</v>
          </cell>
          <cell r="E36">
            <v>64010.240841221632</v>
          </cell>
          <cell r="F36">
            <v>73716.878583201833</v>
          </cell>
          <cell r="G36">
            <v>83877.503770050942</v>
          </cell>
          <cell r="H36">
            <v>94454.490466676449</v>
          </cell>
          <cell r="I36">
            <v>106433.55245988871</v>
          </cell>
          <cell r="J36">
            <v>118931.2602668771</v>
          </cell>
          <cell r="K36">
            <v>131965.5625975389</v>
          </cell>
          <cell r="L36">
            <v>894708.52226200048</v>
          </cell>
          <cell r="M36">
            <v>159687.95157373068</v>
          </cell>
          <cell r="N36">
            <v>174498.8590963957</v>
          </cell>
          <cell r="O36">
            <v>189926.51264382564</v>
          </cell>
          <cell r="P36">
            <v>205991.93253751827</v>
          </cell>
          <cell r="Q36">
            <v>222716.79157884221</v>
          </cell>
          <cell r="R36">
            <v>240123.43423055662</v>
          </cell>
          <cell r="S36">
            <v>258234.89634250521</v>
          </cell>
          <cell r="T36">
            <v>277074.92543653812</v>
          </cell>
          <cell r="U36">
            <v>296668.00156612601</v>
          </cell>
          <cell r="V36">
            <v>1386138.2324176664</v>
          </cell>
          <cell r="W36">
            <v>324655.37594383815</v>
          </cell>
          <cell r="X36">
            <v>332414.6394288959</v>
          </cell>
          <cell r="Y36">
            <v>340359.34931124654</v>
          </cell>
          <cell r="Z36">
            <v>348493.93775978533</v>
          </cell>
          <cell r="AA36">
            <v>356822.94287224422</v>
          </cell>
          <cell r="AB36">
            <v>365351.01120689086</v>
          </cell>
          <cell r="AC36">
            <v>374082.90037473553</v>
          </cell>
          <cell r="AD36">
            <v>383023.48169369175</v>
          </cell>
          <cell r="AE36">
            <v>392177.74290617101</v>
          </cell>
          <cell r="AF36">
            <v>401550.79096162849</v>
          </cell>
        </row>
        <row r="38">
          <cell r="A38" t="str">
            <v>Incremental Revenue</v>
          </cell>
          <cell r="B38">
            <v>0</v>
          </cell>
          <cell r="C38">
            <v>56226.313416293575</v>
          </cell>
          <cell r="D38">
            <v>287605.95933365088</v>
          </cell>
          <cell r="E38">
            <v>673723.4560326424</v>
          </cell>
          <cell r="F38">
            <v>1187245.2580044779</v>
          </cell>
          <cell r="G38">
            <v>1606490.5137043297</v>
          </cell>
          <cell r="H38">
            <v>1989621.8197902523</v>
          </cell>
          <cell r="I38">
            <v>2409010.8842647867</v>
          </cell>
          <cell r="J38">
            <v>2861819.7331606993</v>
          </cell>
          <cell r="K38">
            <v>3334896.7939266362</v>
          </cell>
          <cell r="L38">
            <v>3029371.4343941938</v>
          </cell>
          <cell r="M38">
            <v>4303944.5198229756</v>
          </cell>
          <cell r="N38">
            <v>4790075.5991504593</v>
          </cell>
          <cell r="O38">
            <v>5298299.0548372222</v>
          </cell>
          <cell r="P38">
            <v>5828079.4526228197</v>
          </cell>
          <cell r="Q38">
            <v>6380156.9120194567</v>
          </cell>
          <cell r="R38">
            <v>6933145.6854783734</v>
          </cell>
          <cell r="S38">
            <v>7506088.2262834432</v>
          </cell>
          <cell r="T38">
            <v>8099599.321576301</v>
          </cell>
          <cell r="U38">
            <v>8714311.6445861161</v>
          </cell>
          <cell r="V38">
            <v>8359031.4609244773</v>
          </cell>
          <cell r="W38">
            <v>9824644.854387423</v>
          </cell>
          <cell r="X38">
            <v>10028463.884991813</v>
          </cell>
          <cell r="Y38">
            <v>10236730.836291529</v>
          </cell>
          <cell r="Z38">
            <v>10449546.23015034</v>
          </cell>
          <cell r="AA38">
            <v>10667012.911896966</v>
          </cell>
          <cell r="AB38">
            <v>10889236.104776584</v>
          </cell>
          <cell r="AC38">
            <v>11116323.465688942</v>
          </cell>
          <cell r="AD38">
            <v>11348385.142243715</v>
          </cell>
          <cell r="AE38">
            <v>11585533.831164297</v>
          </cell>
          <cell r="AF38">
            <v>11827884.838072091</v>
          </cell>
        </row>
      </sheetData>
      <sheetData sheetId="29"/>
      <sheetData sheetId="30" refreshError="1"/>
      <sheetData sheetId="31" refreshError="1"/>
      <sheetData sheetId="32">
        <row r="9">
          <cell r="B9" t="str">
            <v>Year</v>
          </cell>
          <cell r="C9" t="str">
            <v>Residential Index</v>
          </cell>
          <cell r="D9" t="str">
            <v>Commercial Index</v>
          </cell>
          <cell r="E9" t="str">
            <v>Industrial Index</v>
          </cell>
        </row>
        <row r="10">
          <cell r="B10">
            <v>1980</v>
          </cell>
          <cell r="C10">
            <v>0.37592867756315002</v>
          </cell>
          <cell r="D10">
            <v>0.32217165149544857</v>
          </cell>
          <cell r="E10">
            <v>0.34091669454667201</v>
          </cell>
        </row>
        <row r="11">
          <cell r="B11">
            <v>1981</v>
          </cell>
          <cell r="C11">
            <v>0.39821693907875183</v>
          </cell>
          <cell r="D11">
            <v>0.35793237971391445</v>
          </cell>
          <cell r="E11">
            <v>0.36600869856139301</v>
          </cell>
        </row>
        <row r="12">
          <cell r="B12">
            <v>1982</v>
          </cell>
          <cell r="C12">
            <v>0.45319465081723576</v>
          </cell>
          <cell r="D12">
            <v>0.4083224967490251</v>
          </cell>
          <cell r="E12">
            <v>0.4061559049849458</v>
          </cell>
        </row>
        <row r="13">
          <cell r="B13">
            <v>1983</v>
          </cell>
          <cell r="C13">
            <v>0.47251114413075768</v>
          </cell>
          <cell r="D13">
            <v>0.42457737321196359</v>
          </cell>
          <cell r="E13">
            <v>0.42622950819672251</v>
          </cell>
        </row>
        <row r="14">
          <cell r="B14">
            <v>1984</v>
          </cell>
          <cell r="C14">
            <v>0.49925705794947939</v>
          </cell>
          <cell r="D14">
            <v>0.44733420026007825</v>
          </cell>
          <cell r="E14">
            <v>0.44964871194379541</v>
          </cell>
        </row>
        <row r="15">
          <cell r="B15">
            <v>1985</v>
          </cell>
          <cell r="C15">
            <v>0.50965824665676029</v>
          </cell>
          <cell r="D15">
            <v>0.45708712613784164</v>
          </cell>
          <cell r="E15">
            <v>0.4663767146202758</v>
          </cell>
        </row>
        <row r="16">
          <cell r="B16">
            <v>1986</v>
          </cell>
          <cell r="C16">
            <v>0.47994056463595808</v>
          </cell>
          <cell r="D16">
            <v>0.43758127438231481</v>
          </cell>
          <cell r="E16">
            <v>0.43626630980261105</v>
          </cell>
        </row>
        <row r="17">
          <cell r="B17">
            <v>1987</v>
          </cell>
          <cell r="C17">
            <v>0.47102526002971712</v>
          </cell>
          <cell r="D17">
            <v>0.42457737321196359</v>
          </cell>
          <cell r="E17">
            <v>0.43124790899966681</v>
          </cell>
        </row>
        <row r="18">
          <cell r="B18">
            <v>1988</v>
          </cell>
          <cell r="C18">
            <v>0.47102526002971712</v>
          </cell>
          <cell r="D18">
            <v>0.42620286085825776</v>
          </cell>
          <cell r="E18">
            <v>0.42455670792907435</v>
          </cell>
        </row>
        <row r="19">
          <cell r="B19">
            <v>1989</v>
          </cell>
          <cell r="C19">
            <v>0.45170876671619586</v>
          </cell>
          <cell r="D19">
            <v>0.41157347204161293</v>
          </cell>
          <cell r="E19">
            <v>0.4128471060555382</v>
          </cell>
        </row>
        <row r="20">
          <cell r="B20">
            <v>1990</v>
          </cell>
          <cell r="C20">
            <v>0.43090638930163394</v>
          </cell>
          <cell r="D20">
            <v>0.3920676202860861</v>
          </cell>
          <cell r="E20">
            <v>0.39110070257611396</v>
          </cell>
        </row>
        <row r="21">
          <cell r="B21">
            <v>1991</v>
          </cell>
          <cell r="C21">
            <v>0.43239227340267389</v>
          </cell>
          <cell r="D21">
            <v>0.39044213263979188</v>
          </cell>
          <cell r="E21">
            <v>0.39444630311140966</v>
          </cell>
        </row>
        <row r="22">
          <cell r="B22">
            <v>1992</v>
          </cell>
          <cell r="C22">
            <v>0.44279346210995479</v>
          </cell>
          <cell r="D22">
            <v>0.39531859557867394</v>
          </cell>
          <cell r="E22">
            <v>0.4044831047172977</v>
          </cell>
        </row>
        <row r="23">
          <cell r="B23">
            <v>1993</v>
          </cell>
          <cell r="C23">
            <v>0.44279346210995479</v>
          </cell>
          <cell r="D23">
            <v>0.39856957087126171</v>
          </cell>
          <cell r="E23">
            <v>0.4044831047172977</v>
          </cell>
        </row>
        <row r="24">
          <cell r="B24">
            <v>1994</v>
          </cell>
          <cell r="C24">
            <v>0.43387815750371445</v>
          </cell>
          <cell r="D24">
            <v>0.3920676202860861</v>
          </cell>
          <cell r="E24">
            <v>0.39946470391435396</v>
          </cell>
        </row>
        <row r="25">
          <cell r="B25">
            <v>1995</v>
          </cell>
          <cell r="C25">
            <v>0.41604754829123314</v>
          </cell>
          <cell r="D25">
            <v>0.37418725617685344</v>
          </cell>
          <cell r="E25">
            <v>0.38106390097022536</v>
          </cell>
        </row>
        <row r="26">
          <cell r="B26">
            <v>1996</v>
          </cell>
          <cell r="C26">
            <v>0.42050520059435303</v>
          </cell>
          <cell r="D26">
            <v>0.38394018205461633</v>
          </cell>
          <cell r="E26">
            <v>0.38106390097022536</v>
          </cell>
        </row>
        <row r="27">
          <cell r="B27">
            <v>1997</v>
          </cell>
          <cell r="C27">
            <v>0.43536404160475439</v>
          </cell>
          <cell r="D27">
            <v>0.39044213263979188</v>
          </cell>
          <cell r="E27">
            <v>0.39611910337905776</v>
          </cell>
        </row>
        <row r="28">
          <cell r="B28">
            <v>1998</v>
          </cell>
          <cell r="C28">
            <v>0.43982169390787496</v>
          </cell>
          <cell r="D28">
            <v>0.39531859557867394</v>
          </cell>
          <cell r="E28">
            <v>0.40113750418200206</v>
          </cell>
        </row>
        <row r="29">
          <cell r="B29">
            <v>1999</v>
          </cell>
          <cell r="C29">
            <v>0.43833580980683501</v>
          </cell>
          <cell r="D29">
            <v>0.39369310793237972</v>
          </cell>
          <cell r="E29">
            <v>0.40113750418200206</v>
          </cell>
        </row>
        <row r="30">
          <cell r="B30">
            <v>2000</v>
          </cell>
          <cell r="C30">
            <v>0.45468053491827637</v>
          </cell>
          <cell r="D30">
            <v>0.41157347204161293</v>
          </cell>
          <cell r="E30">
            <v>0.41619270659083446</v>
          </cell>
        </row>
        <row r="31">
          <cell r="B31">
            <v>2001</v>
          </cell>
          <cell r="C31">
            <v>0.47102526002971712</v>
          </cell>
          <cell r="D31">
            <v>0.42620286085825776</v>
          </cell>
          <cell r="E31">
            <v>0.43124790899966681</v>
          </cell>
        </row>
        <row r="32">
          <cell r="B32">
            <v>2002</v>
          </cell>
          <cell r="C32">
            <v>0.46656760772659728</v>
          </cell>
          <cell r="D32">
            <v>0.42782834850455143</v>
          </cell>
          <cell r="E32">
            <v>0.42790230846437061</v>
          </cell>
        </row>
        <row r="33">
          <cell r="B33">
            <v>2003</v>
          </cell>
          <cell r="C33">
            <v>0.52451708766716176</v>
          </cell>
          <cell r="D33">
            <v>0.47171651495448647</v>
          </cell>
          <cell r="E33">
            <v>0.47139511542322016</v>
          </cell>
        </row>
        <row r="34">
          <cell r="B34">
            <v>2004</v>
          </cell>
          <cell r="C34">
            <v>0.56166419019316438</v>
          </cell>
          <cell r="D34">
            <v>0.51072821846553962</v>
          </cell>
          <cell r="E34">
            <v>0.51488792238206915</v>
          </cell>
        </row>
        <row r="35">
          <cell r="B35">
            <v>2005</v>
          </cell>
          <cell r="C35">
            <v>0.53640416047548267</v>
          </cell>
          <cell r="D35">
            <v>0.48472041612483768</v>
          </cell>
          <cell r="E35">
            <v>0.4847775175644044</v>
          </cell>
        </row>
        <row r="36">
          <cell r="B36">
            <v>2006</v>
          </cell>
          <cell r="C36">
            <v>0.51708766716196064</v>
          </cell>
          <cell r="D36">
            <v>0.46684005201560502</v>
          </cell>
          <cell r="E36">
            <v>0.47139511542322016</v>
          </cell>
        </row>
        <row r="37">
          <cell r="B37">
            <v>2007</v>
          </cell>
          <cell r="C37">
            <v>0.51411589895988086</v>
          </cell>
          <cell r="D37">
            <v>0.46521456436931091</v>
          </cell>
          <cell r="E37">
            <v>0.47306791569086826</v>
          </cell>
        </row>
        <row r="38">
          <cell r="B38">
            <v>2008</v>
          </cell>
          <cell r="C38">
            <v>0.52897473997028222</v>
          </cell>
          <cell r="D38">
            <v>0.4749674902470743</v>
          </cell>
          <cell r="E38">
            <v>0.4814319170291082</v>
          </cell>
        </row>
        <row r="39">
          <cell r="B39">
            <v>2009</v>
          </cell>
          <cell r="C39">
            <v>0.55274888558692414</v>
          </cell>
          <cell r="D39">
            <v>0.50097529258777673</v>
          </cell>
          <cell r="E39">
            <v>0.50819672131147731</v>
          </cell>
        </row>
        <row r="40">
          <cell r="B40">
            <v>2010</v>
          </cell>
          <cell r="C40">
            <v>0.57652303120356585</v>
          </cell>
          <cell r="D40">
            <v>0.51885565669700939</v>
          </cell>
          <cell r="E40">
            <v>0.51823352291736535</v>
          </cell>
        </row>
        <row r="41">
          <cell r="B41">
            <v>2011</v>
          </cell>
          <cell r="C41">
            <v>0.67459138187221346</v>
          </cell>
          <cell r="D41">
            <v>0.59362808842652726</v>
          </cell>
          <cell r="E41">
            <v>0.60856473737035621</v>
          </cell>
        </row>
        <row r="42">
          <cell r="B42">
            <v>2012</v>
          </cell>
          <cell r="C42">
            <v>0.78603268945022264</v>
          </cell>
          <cell r="D42">
            <v>0.72204161248374021</v>
          </cell>
          <cell r="E42">
            <v>0.72398795583807429</v>
          </cell>
        </row>
        <row r="43">
          <cell r="B43">
            <v>2013</v>
          </cell>
          <cell r="C43">
            <v>0.83655274888558606</v>
          </cell>
          <cell r="D43">
            <v>0.75130039011703109</v>
          </cell>
          <cell r="E43">
            <v>0.76078956172632906</v>
          </cell>
        </row>
        <row r="44">
          <cell r="B44">
            <v>2014</v>
          </cell>
          <cell r="C44">
            <v>0.81129271916790446</v>
          </cell>
          <cell r="D44">
            <v>0.73016905071521387</v>
          </cell>
          <cell r="E44">
            <v>0.7423887587821989</v>
          </cell>
        </row>
        <row r="45">
          <cell r="B45">
            <v>2015</v>
          </cell>
          <cell r="C45">
            <v>0.75185735512630003</v>
          </cell>
          <cell r="D45">
            <v>0.65539661898569601</v>
          </cell>
          <cell r="E45">
            <v>0.65707594513215017</v>
          </cell>
        </row>
        <row r="46">
          <cell r="B46">
            <v>2015.5</v>
          </cell>
          <cell r="C46">
            <v>0.70133729569092973</v>
          </cell>
          <cell r="D46">
            <v>0.55624187256176827</v>
          </cell>
          <cell r="E46">
            <v>0.5751087320173941</v>
          </cell>
        </row>
        <row r="47">
          <cell r="B47">
            <v>2016</v>
          </cell>
          <cell r="C47">
            <v>0.76523031203565806</v>
          </cell>
          <cell r="D47">
            <v>0.66677503250975156</v>
          </cell>
          <cell r="E47">
            <v>0.6604215456674486</v>
          </cell>
        </row>
        <row r="48">
          <cell r="B48">
            <v>2017</v>
          </cell>
          <cell r="C48">
            <v>0.89895988112926628</v>
          </cell>
          <cell r="D48">
            <v>0.81144343302990629</v>
          </cell>
          <cell r="E48">
            <v>0.8561391769822676</v>
          </cell>
        </row>
        <row r="49">
          <cell r="B49">
            <v>2018</v>
          </cell>
          <cell r="C49">
            <v>1</v>
          </cell>
          <cell r="D49">
            <v>1</v>
          </cell>
          <cell r="E49">
            <v>1</v>
          </cell>
        </row>
        <row r="50">
          <cell r="B50">
            <v>2019</v>
          </cell>
          <cell r="C50">
            <v>1.0133729569093581</v>
          </cell>
          <cell r="D50">
            <v>0.94148244473341836</v>
          </cell>
          <cell r="E50">
            <v>1.0184008029441303</v>
          </cell>
        </row>
        <row r="51">
          <cell r="B51">
            <v>2020</v>
          </cell>
          <cell r="C51">
            <v>0.98514115898959387</v>
          </cell>
          <cell r="D51">
            <v>0.89759427828348504</v>
          </cell>
          <cell r="E51">
            <v>0.966543994647038</v>
          </cell>
        </row>
        <row r="52">
          <cell r="B52">
            <v>2021</v>
          </cell>
          <cell r="C52">
            <v>0.94650817236255402</v>
          </cell>
          <cell r="D52">
            <v>0.84557867360207795</v>
          </cell>
          <cell r="E52">
            <v>0.91468718634995128</v>
          </cell>
        </row>
        <row r="53">
          <cell r="B53">
            <v>2022</v>
          </cell>
          <cell r="C53">
            <v>0.91084695393759008</v>
          </cell>
          <cell r="D53">
            <v>0.7870611183354963</v>
          </cell>
          <cell r="E53">
            <v>0.86952157912345585</v>
          </cell>
        </row>
        <row r="54">
          <cell r="B54">
            <v>2023</v>
          </cell>
          <cell r="C54">
            <v>0.86181277860326788</v>
          </cell>
          <cell r="D54">
            <v>0.73342002600780121</v>
          </cell>
          <cell r="E54">
            <v>0.80428236868518088</v>
          </cell>
        </row>
        <row r="55">
          <cell r="B55">
            <v>2024</v>
          </cell>
          <cell r="C55">
            <v>0.82763744427934516</v>
          </cell>
          <cell r="D55">
            <v>0.68953185955786767</v>
          </cell>
          <cell r="E55">
            <v>0.74573435931749732</v>
          </cell>
        </row>
        <row r="56">
          <cell r="B56">
            <v>2025</v>
          </cell>
          <cell r="C56">
            <v>0.78751857355125721</v>
          </cell>
          <cell r="D56">
            <v>0.65052015604680968</v>
          </cell>
          <cell r="E56">
            <v>0.70558715289394391</v>
          </cell>
        </row>
        <row r="57">
          <cell r="B57">
            <v>2026</v>
          </cell>
          <cell r="C57">
            <v>0.76374442793461683</v>
          </cell>
          <cell r="D57">
            <v>0.64239271781534157</v>
          </cell>
          <cell r="E57">
            <v>0.67213114754098191</v>
          </cell>
        </row>
        <row r="58">
          <cell r="B58">
            <v>2027</v>
          </cell>
          <cell r="C58">
            <v>0.76374442793461683</v>
          </cell>
          <cell r="D58">
            <v>0.67002600780233867</v>
          </cell>
          <cell r="E58">
            <v>0.66209434593509775</v>
          </cell>
        </row>
        <row r="59">
          <cell r="B59">
            <v>2028</v>
          </cell>
          <cell r="C59">
            <v>0.77860326894501608</v>
          </cell>
          <cell r="D59">
            <v>0.705786736020804</v>
          </cell>
          <cell r="E59">
            <v>0.69053195048511218</v>
          </cell>
        </row>
        <row r="60">
          <cell r="B60">
            <v>2029</v>
          </cell>
          <cell r="C60">
            <v>0.81129271916790446</v>
          </cell>
          <cell r="D60">
            <v>0.73342002600780121</v>
          </cell>
          <cell r="E60">
            <v>0.72733355637336705</v>
          </cell>
        </row>
        <row r="61">
          <cell r="B61">
            <v>2030</v>
          </cell>
          <cell r="C61">
            <v>0.82615156017830382</v>
          </cell>
          <cell r="D61">
            <v>0.73179453836150754</v>
          </cell>
          <cell r="E61">
            <v>0.74573435931749732</v>
          </cell>
        </row>
        <row r="62">
          <cell r="B62">
            <v>2031</v>
          </cell>
          <cell r="C62">
            <v>0.82763744427934516</v>
          </cell>
          <cell r="D62">
            <v>0.73179453836150754</v>
          </cell>
          <cell r="E62">
            <v>0.75242556038808861</v>
          </cell>
        </row>
        <row r="63">
          <cell r="B63">
            <v>2032</v>
          </cell>
          <cell r="C63">
            <v>0.82763744427934516</v>
          </cell>
          <cell r="D63">
            <v>0.71879063719115299</v>
          </cell>
          <cell r="E63">
            <v>0.74740715958514659</v>
          </cell>
        </row>
        <row r="64">
          <cell r="B64">
            <v>2033</v>
          </cell>
          <cell r="C64">
            <v>0.81277860326893892</v>
          </cell>
          <cell r="D64">
            <v>0.705786736020804</v>
          </cell>
          <cell r="E64">
            <v>0.73402475744396389</v>
          </cell>
        </row>
        <row r="65">
          <cell r="B65">
            <v>2034</v>
          </cell>
          <cell r="C65">
            <v>0.80237741456166345</v>
          </cell>
          <cell r="D65">
            <v>0.70091027308192322</v>
          </cell>
          <cell r="E65">
            <v>0.71896955503512661</v>
          </cell>
        </row>
        <row r="66">
          <cell r="B66">
            <v>2035</v>
          </cell>
          <cell r="C66">
            <v>0.80683506686478057</v>
          </cell>
          <cell r="D66">
            <v>0.70903771131339122</v>
          </cell>
          <cell r="E66">
            <v>0.72064235530277576</v>
          </cell>
        </row>
        <row r="67">
          <cell r="B67">
            <v>2036</v>
          </cell>
          <cell r="C67">
            <v>0.80980683506686324</v>
          </cell>
          <cell r="D67">
            <v>0.71879063719115299</v>
          </cell>
          <cell r="E67">
            <v>0.72733355637336705</v>
          </cell>
        </row>
        <row r="68">
          <cell r="B68">
            <v>2037</v>
          </cell>
          <cell r="C68">
            <v>0.80237741456166345</v>
          </cell>
          <cell r="D68">
            <v>0.69903085700910306</v>
          </cell>
          <cell r="E68">
            <v>0.73402475744396389</v>
          </cell>
        </row>
        <row r="69">
          <cell r="B69">
            <v>2038</v>
          </cell>
          <cell r="C69">
            <v>0.80237741456166345</v>
          </cell>
          <cell r="D69">
            <v>0.69903085700910306</v>
          </cell>
          <cell r="E69">
            <v>0.73402475744396389</v>
          </cell>
        </row>
        <row r="70">
          <cell r="B70">
            <v>2039</v>
          </cell>
          <cell r="C70">
            <v>0.80237741456166345</v>
          </cell>
          <cell r="D70">
            <v>0.69903085700910306</v>
          </cell>
          <cell r="E70">
            <v>0.73402475744396389</v>
          </cell>
        </row>
        <row r="71">
          <cell r="B71">
            <v>2040</v>
          </cell>
          <cell r="C71">
            <v>0.80237741456166345</v>
          </cell>
          <cell r="D71">
            <v>0.69903085700910306</v>
          </cell>
          <cell r="E71">
            <v>0.73402475744396389</v>
          </cell>
        </row>
        <row r="72">
          <cell r="B72">
            <v>2041</v>
          </cell>
          <cell r="C72">
            <v>0.80237741456166345</v>
          </cell>
          <cell r="D72">
            <v>0.69903085700910306</v>
          </cell>
          <cell r="E72">
            <v>0.73402475744396389</v>
          </cell>
        </row>
        <row r="73">
          <cell r="B73">
            <v>2042</v>
          </cell>
          <cell r="C73">
            <v>0.80237741456166345</v>
          </cell>
          <cell r="D73">
            <v>0.69903085700910306</v>
          </cell>
          <cell r="E73">
            <v>0.73402475744396389</v>
          </cell>
        </row>
        <row r="74">
          <cell r="B74">
            <v>2043</v>
          </cell>
          <cell r="C74">
            <v>0.80237741456166345</v>
          </cell>
          <cell r="D74">
            <v>0.69903085700910306</v>
          </cell>
          <cell r="E74">
            <v>0.73402475744396389</v>
          </cell>
        </row>
        <row r="75">
          <cell r="B75">
            <v>2044</v>
          </cell>
          <cell r="C75">
            <v>0.80237741456166345</v>
          </cell>
          <cell r="D75">
            <v>0.69903085700910306</v>
          </cell>
          <cell r="E75">
            <v>0.73402475744396389</v>
          </cell>
        </row>
        <row r="76">
          <cell r="B76">
            <v>2045</v>
          </cell>
          <cell r="C76">
            <v>0.80237741456166345</v>
          </cell>
          <cell r="D76">
            <v>0.69903085700910306</v>
          </cell>
          <cell r="E76">
            <v>0.73402475744396389</v>
          </cell>
        </row>
        <row r="77">
          <cell r="B77">
            <v>2046</v>
          </cell>
          <cell r="C77">
            <v>0.80237741456166345</v>
          </cell>
          <cell r="D77">
            <v>0.69903085700910306</v>
          </cell>
          <cell r="E77">
            <v>0.73402475744396389</v>
          </cell>
        </row>
        <row r="78">
          <cell r="B78">
            <v>2047</v>
          </cell>
          <cell r="C78">
            <v>0.80237741456166345</v>
          </cell>
          <cell r="D78">
            <v>0.69903085700910306</v>
          </cell>
          <cell r="E78">
            <v>0.73402475744396389</v>
          </cell>
        </row>
        <row r="79">
          <cell r="B79">
            <v>2048</v>
          </cell>
          <cell r="C79">
            <v>0.80237741456166345</v>
          </cell>
          <cell r="D79">
            <v>0.69903085700910306</v>
          </cell>
          <cell r="E79">
            <v>0.73402475744396389</v>
          </cell>
        </row>
        <row r="80">
          <cell r="B80">
            <v>2049</v>
          </cell>
          <cell r="C80">
            <v>0.80237741456166345</v>
          </cell>
          <cell r="D80">
            <v>0.69903085700910306</v>
          </cell>
          <cell r="E80">
            <v>0.73402475744396389</v>
          </cell>
        </row>
        <row r="81">
          <cell r="B81">
            <v>2050</v>
          </cell>
          <cell r="C81">
            <v>0.80237741456166345</v>
          </cell>
          <cell r="D81">
            <v>0.69903085700910306</v>
          </cell>
          <cell r="E81">
            <v>0.73402475744396389</v>
          </cell>
        </row>
        <row r="163">
          <cell r="B163" t="str">
            <v>Year</v>
          </cell>
          <cell r="C163" t="str">
            <v>Price</v>
          </cell>
          <cell r="D163" t="str">
            <v>Index</v>
          </cell>
        </row>
        <row r="164">
          <cell r="B164">
            <v>2018</v>
          </cell>
          <cell r="C164">
            <v>6.9545058392888297</v>
          </cell>
          <cell r="D164">
            <v>1</v>
          </cell>
        </row>
        <row r="165">
          <cell r="B165">
            <v>2019</v>
          </cell>
          <cell r="C165">
            <v>7.5327697402823803</v>
          </cell>
          <cell r="D165">
            <v>1.0831495313048274</v>
          </cell>
        </row>
        <row r="166">
          <cell r="B166">
            <v>2020</v>
          </cell>
          <cell r="C166">
            <v>7.5223984660972603</v>
          </cell>
          <cell r="D166">
            <v>1.0816582284826299</v>
          </cell>
        </row>
        <row r="167">
          <cell r="B167">
            <v>2021</v>
          </cell>
          <cell r="C167">
            <v>7.5385218755447099</v>
          </cell>
          <cell r="D167">
            <v>1.0839766404331039</v>
          </cell>
        </row>
        <row r="168">
          <cell r="B168">
            <v>2022</v>
          </cell>
          <cell r="C168">
            <v>7.5283249084887602</v>
          </cell>
          <cell r="D168">
            <v>1.082510401523886</v>
          </cell>
        </row>
        <row r="169">
          <cell r="B169">
            <v>2023</v>
          </cell>
          <cell r="C169">
            <v>8.3060833188077403</v>
          </cell>
          <cell r="D169">
            <v>1.1943455812321417</v>
          </cell>
        </row>
        <row r="170">
          <cell r="B170">
            <v>2024</v>
          </cell>
          <cell r="C170">
            <v>8.2962349660101093</v>
          </cell>
          <cell r="D170">
            <v>1.1929294701488791</v>
          </cell>
        </row>
        <row r="171">
          <cell r="B171">
            <v>2025</v>
          </cell>
          <cell r="C171">
            <v>8.2861251525187392</v>
          </cell>
          <cell r="D171">
            <v>1.1914757631961499</v>
          </cell>
        </row>
        <row r="172">
          <cell r="B172">
            <v>2026</v>
          </cell>
          <cell r="C172">
            <v>8.2891755272790704</v>
          </cell>
          <cell r="D172">
            <v>1.1919143816732671</v>
          </cell>
        </row>
        <row r="173">
          <cell r="B173">
            <v>2027</v>
          </cell>
          <cell r="C173">
            <v>8.2926616698622997</v>
          </cell>
          <cell r="D173">
            <v>1.1924156599328286</v>
          </cell>
        </row>
        <row r="174">
          <cell r="B174">
            <v>2028</v>
          </cell>
          <cell r="C174">
            <v>8.2955377374934596</v>
          </cell>
          <cell r="D174">
            <v>1.1928292144969663</v>
          </cell>
        </row>
        <row r="175">
          <cell r="B175">
            <v>2029</v>
          </cell>
          <cell r="C175">
            <v>8.2991110336412799</v>
          </cell>
          <cell r="D175">
            <v>1.1933430247130183</v>
          </cell>
        </row>
        <row r="176">
          <cell r="B176">
            <v>2030</v>
          </cell>
          <cell r="C176">
            <v>8.2890012201499097</v>
          </cell>
          <cell r="D176">
            <v>1.1918893177602892</v>
          </cell>
        </row>
        <row r="177">
          <cell r="B177">
            <v>2031</v>
          </cell>
          <cell r="C177">
            <v>8.2923130556039801</v>
          </cell>
          <cell r="D177">
            <v>1.1923655321068729</v>
          </cell>
        </row>
        <row r="178">
          <cell r="B178">
            <v>2032</v>
          </cell>
          <cell r="C178">
            <v>8.2958863517517898</v>
          </cell>
          <cell r="D178">
            <v>1.1928793423229234</v>
          </cell>
        </row>
        <row r="179">
          <cell r="B179">
            <v>2033</v>
          </cell>
          <cell r="C179">
            <v>8.3256928708384201</v>
          </cell>
          <cell r="D179">
            <v>1.1971652714421774</v>
          </cell>
        </row>
        <row r="180">
          <cell r="B180">
            <v>2034</v>
          </cell>
          <cell r="C180">
            <v>8.3418162802858706</v>
          </cell>
          <cell r="D180">
            <v>1.1994836833926519</v>
          </cell>
        </row>
        <row r="181">
          <cell r="B181">
            <v>2035</v>
          </cell>
          <cell r="C181">
            <v>8.3184591249782098</v>
          </cell>
          <cell r="D181">
            <v>1.196125119053586</v>
          </cell>
        </row>
        <row r="182">
          <cell r="B182">
            <v>2036</v>
          </cell>
          <cell r="C182">
            <v>8.3346696879902407</v>
          </cell>
          <cell r="D182">
            <v>1.1984560629605492</v>
          </cell>
        </row>
        <row r="183">
          <cell r="B183">
            <v>2037</v>
          </cell>
          <cell r="C183">
            <v>8.3507930974376894</v>
          </cell>
          <cell r="D183">
            <v>1.2007744749110232</v>
          </cell>
        </row>
        <row r="184">
          <cell r="B184">
            <v>2038</v>
          </cell>
          <cell r="C184">
            <v>8.3540177793271795</v>
          </cell>
          <cell r="D184">
            <v>1.2012381573011182</v>
          </cell>
        </row>
        <row r="185">
          <cell r="B185">
            <v>2039</v>
          </cell>
          <cell r="C185">
            <v>8.3583754575562192</v>
          </cell>
          <cell r="D185">
            <v>1.2018647551255706</v>
          </cell>
        </row>
        <row r="186">
          <cell r="B186">
            <v>2040</v>
          </cell>
          <cell r="C186">
            <v>8.3478298762419492</v>
          </cell>
          <cell r="D186">
            <v>1.2003483883903965</v>
          </cell>
        </row>
        <row r="187">
          <cell r="B187">
            <v>2041</v>
          </cell>
          <cell r="C187">
            <v>8.3504444831793698</v>
          </cell>
          <cell r="D187">
            <v>1.2007243470850675</v>
          </cell>
        </row>
        <row r="188">
          <cell r="B188">
            <v>2042</v>
          </cell>
          <cell r="C188">
            <v>8.3504444831793698</v>
          </cell>
          <cell r="D188">
            <v>1.2007243470850675</v>
          </cell>
        </row>
        <row r="189">
          <cell r="B189">
            <v>2043</v>
          </cell>
          <cell r="C189">
            <v>8.3504444831793698</v>
          </cell>
          <cell r="D189">
            <v>1.2007243470850675</v>
          </cell>
        </row>
        <row r="190">
          <cell r="B190">
            <v>2044</v>
          </cell>
          <cell r="C190">
            <v>8.3504444831793698</v>
          </cell>
          <cell r="D190">
            <v>1.2007243470850675</v>
          </cell>
        </row>
        <row r="191">
          <cell r="B191">
            <v>2045</v>
          </cell>
          <cell r="C191">
            <v>8.3504444831793698</v>
          </cell>
          <cell r="D191">
            <v>1.2007243470850675</v>
          </cell>
        </row>
        <row r="192">
          <cell r="B192">
            <v>2046</v>
          </cell>
          <cell r="C192">
            <v>8.3504444831793698</v>
          </cell>
          <cell r="D192">
            <v>1.2007243470850675</v>
          </cell>
        </row>
        <row r="193">
          <cell r="B193">
            <v>2047</v>
          </cell>
          <cell r="C193">
            <v>8.3504444831793698</v>
          </cell>
          <cell r="D193">
            <v>1.2007243470850675</v>
          </cell>
        </row>
        <row r="194">
          <cell r="B194">
            <v>2048</v>
          </cell>
          <cell r="C194">
            <v>8.3504444831793698</v>
          </cell>
          <cell r="D194">
            <v>1.2007243470850675</v>
          </cell>
        </row>
        <row r="195">
          <cell r="B195">
            <v>2049</v>
          </cell>
          <cell r="C195">
            <v>8.3504444831793698</v>
          </cell>
          <cell r="D195">
            <v>1.2007243470850675</v>
          </cell>
        </row>
        <row r="196">
          <cell r="B196">
            <v>2050</v>
          </cell>
          <cell r="C196">
            <v>8.3504444831793698</v>
          </cell>
          <cell r="D196">
            <v>1.2007243470850675</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tro"/>
      <sheetName val="Input"/>
      <sheetName val="Adjustment for previous period"/>
      <sheetName val="Actual RAB roll forward"/>
      <sheetName val="Total actual RAB roll forward"/>
      <sheetName val="Tax Depn"/>
      <sheetName val="PTRM Tax Inputs"/>
      <sheetName val="Asset lives roll forward"/>
      <sheetName val="Tax value roll forward"/>
      <sheetName val="Summary"/>
      <sheetName val="Vic &amp; Albury Roll Forward"/>
    </sheetNames>
    <sheetDataSet>
      <sheetData sheetId="0" refreshError="1"/>
      <sheetData sheetId="1" refreshError="1"/>
      <sheetData sheetId="2">
        <row r="7">
          <cell r="G7" t="str">
            <v>Mains &amp; Services</v>
          </cell>
        </row>
        <row r="8">
          <cell r="G8" t="str">
            <v>Meters</v>
          </cell>
        </row>
        <row r="9">
          <cell r="G9" t="str">
            <v>Buildings</v>
          </cell>
        </row>
        <row r="10">
          <cell r="G10" t="str">
            <v>SCADA</v>
          </cell>
        </row>
        <row r="11">
          <cell r="G11" t="str">
            <v>Computer Equipment</v>
          </cell>
        </row>
        <row r="12">
          <cell r="G12" t="str">
            <v>Other Assets</v>
          </cell>
        </row>
        <row r="13">
          <cell r="G13" t="str">
            <v>Equity Raising Costs</v>
          </cell>
        </row>
        <row r="14">
          <cell r="G14" t="str">
            <v>Land</v>
          </cell>
        </row>
        <row r="15">
          <cell r="G15"/>
        </row>
        <row r="16">
          <cell r="G16"/>
        </row>
        <row r="17">
          <cell r="G17"/>
        </row>
        <row r="18">
          <cell r="G18"/>
        </row>
        <row r="19">
          <cell r="G19"/>
        </row>
        <row r="20">
          <cell r="G20"/>
        </row>
        <row r="21">
          <cell r="G21"/>
        </row>
        <row r="22">
          <cell r="G22"/>
        </row>
        <row r="23">
          <cell r="G23"/>
        </row>
        <row r="24">
          <cell r="G24"/>
        </row>
        <row r="25">
          <cell r="G25"/>
        </row>
        <row r="26">
          <cell r="G26"/>
        </row>
        <row r="27">
          <cell r="G27"/>
        </row>
        <row r="28">
          <cell r="G28"/>
        </row>
        <row r="29">
          <cell r="G29"/>
        </row>
        <row r="30">
          <cell r="G30"/>
        </row>
        <row r="31">
          <cell r="G31"/>
        </row>
        <row r="32">
          <cell r="G32"/>
        </row>
        <row r="33">
          <cell r="G33"/>
        </row>
        <row r="34">
          <cell r="G34"/>
        </row>
        <row r="35">
          <cell r="G35"/>
        </row>
        <row r="36">
          <cell r="G36"/>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 Av Consumption Mt Gambier"/>
      <sheetName val="Mount Gambier Final"/>
      <sheetName val="Mount Gambier"/>
      <sheetName val="SA New homes 2011-2016"/>
      <sheetName val="Tanunda Residential"/>
      <sheetName val="W AVG CONSUMPTION 26.9"/>
      <sheetName val="W AVG CONSUMPTION Sans ANG&amp;NURI"/>
      <sheetName val="Input &amp; Calcs"/>
      <sheetName val="Weather"/>
      <sheetName val="Angaston"/>
      <sheetName val="Nuriootpa"/>
      <sheetName val="Murray Bridge"/>
      <sheetName val="MtGambi Nu Conn 12 - 16 nuareas"/>
      <sheetName val="Mt Gambier"/>
      <sheetName val="Data Nuri Mt Gamb Angas"/>
      <sheetName val="Table"/>
      <sheetName val="Data Whyalla Pirie Mild MtGamb"/>
      <sheetName val="Tanunda Commercial"/>
      <sheetName val="Tanunda new homes"/>
    </sheetNames>
    <sheetDataSet>
      <sheetData sheetId="0"/>
      <sheetData sheetId="1"/>
      <sheetData sheetId="2"/>
      <sheetData sheetId="3"/>
      <sheetData sheetId="4"/>
      <sheetData sheetId="5"/>
      <sheetData sheetId="6"/>
      <sheetData sheetId="7">
        <row r="5">
          <cell r="BD5" t="str">
            <v>Normalisation of Demand per Connection/Demand by Customer Class | EDD</v>
          </cell>
        </row>
        <row r="6">
          <cell r="BD6" t="str">
            <v>FY</v>
          </cell>
          <cell r="BQ6" t="str">
            <v>Normalised Demand per Connection | Linearisation</v>
          </cell>
          <cell r="BR6" t="str">
            <v>Commercial Demand</v>
          </cell>
        </row>
        <row r="7">
          <cell r="BD7">
            <v>1999</v>
          </cell>
          <cell r="BQ7">
            <v>347.1934204991224</v>
          </cell>
          <cell r="BR7">
            <v>2729591</v>
          </cell>
        </row>
        <row r="8">
          <cell r="BD8">
            <v>2000</v>
          </cell>
          <cell r="BQ8">
            <v>339.03945333759083</v>
          </cell>
          <cell r="BR8">
            <v>2667376</v>
          </cell>
        </row>
        <row r="9">
          <cell r="BD9">
            <v>2001</v>
          </cell>
          <cell r="BQ9">
            <v>335.54922963194963</v>
          </cell>
          <cell r="BR9">
            <v>2638755</v>
          </cell>
        </row>
        <row r="10">
          <cell r="BD10">
            <v>2002</v>
          </cell>
          <cell r="BQ10">
            <v>330.16472309877912</v>
          </cell>
          <cell r="BR10">
            <v>2689714</v>
          </cell>
        </row>
        <row r="11">
          <cell r="BD11">
            <v>2003</v>
          </cell>
          <cell r="BQ11">
            <v>337.55147504454715</v>
          </cell>
          <cell r="BR11">
            <v>2703859</v>
          </cell>
        </row>
        <row r="12">
          <cell r="BD12">
            <v>2004</v>
          </cell>
          <cell r="BQ12">
            <v>340.94342145225909</v>
          </cell>
          <cell r="BR12">
            <v>2855567</v>
          </cell>
        </row>
        <row r="13">
          <cell r="BD13">
            <v>2005</v>
          </cell>
          <cell r="BQ13">
            <v>313.65510186570606</v>
          </cell>
          <cell r="BR13">
            <v>2911225</v>
          </cell>
        </row>
        <row r="14">
          <cell r="BD14">
            <v>2006</v>
          </cell>
          <cell r="BQ14">
            <v>312.36422170603748</v>
          </cell>
          <cell r="BR14">
            <v>2938666</v>
          </cell>
        </row>
        <row r="15">
          <cell r="BD15">
            <v>2007</v>
          </cell>
          <cell r="BQ15">
            <v>316.89687684719911</v>
          </cell>
          <cell r="BR15">
            <v>2889074</v>
          </cell>
        </row>
        <row r="16">
          <cell r="BD16">
            <v>2008</v>
          </cell>
          <cell r="BQ16">
            <v>324.5752715476811</v>
          </cell>
          <cell r="BR16">
            <v>3000956</v>
          </cell>
        </row>
        <row r="17">
          <cell r="BD17">
            <v>2009</v>
          </cell>
          <cell r="BQ17">
            <v>311.71591670966313</v>
          </cell>
          <cell r="BR17">
            <v>3046571</v>
          </cell>
        </row>
        <row r="18">
          <cell r="BD18">
            <v>2010</v>
          </cell>
          <cell r="BQ18">
            <v>316.25239354798288</v>
          </cell>
          <cell r="BR18">
            <v>3033097</v>
          </cell>
        </row>
        <row r="19">
          <cell r="BD19">
            <v>2011</v>
          </cell>
          <cell r="BQ19">
            <v>308.25712470369615</v>
          </cell>
          <cell r="BR19">
            <v>3215868.9999999995</v>
          </cell>
        </row>
        <row r="20">
          <cell r="BD20">
            <v>2012</v>
          </cell>
          <cell r="BQ20">
            <v>303.19585188402618</v>
          </cell>
          <cell r="BR20">
            <v>3028984</v>
          </cell>
        </row>
        <row r="21">
          <cell r="BD21">
            <v>2013</v>
          </cell>
          <cell r="BQ21">
            <v>300.79192107290186</v>
          </cell>
          <cell r="BR21">
            <v>3068923</v>
          </cell>
        </row>
        <row r="22">
          <cell r="BD22">
            <v>2014</v>
          </cell>
          <cell r="BQ22">
            <v>302.72495195303708</v>
          </cell>
          <cell r="BR22">
            <v>3007967.0000000005</v>
          </cell>
        </row>
        <row r="23">
          <cell r="BD23">
            <v>2015</v>
          </cell>
          <cell r="BQ23">
            <v>292.39809111448039</v>
          </cell>
          <cell r="BR23">
            <v>3125723.426</v>
          </cell>
        </row>
        <row r="24">
          <cell r="BD24">
            <v>2016</v>
          </cell>
          <cell r="BQ24">
            <v>298.83702622767612</v>
          </cell>
          <cell r="BR24">
            <v>3113511.0000000005</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FD Tables"/>
      <sheetName val="Equity raising cost-capex"/>
      <sheetName val="Carry-over"/>
      <sheetName val="AER ECM (AGN) VIC"/>
      <sheetName val="AER ECM (AGN) Albury"/>
      <sheetName val="Input"/>
      <sheetName val="WACC"/>
      <sheetName val="Assets"/>
      <sheetName val="Tax Depn"/>
      <sheetName val="Analysis"/>
      <sheetName val="Forecast revenues"/>
      <sheetName val="X factor"/>
      <sheetName val="NMF inputs and outputs"/>
      <sheetName val="Chart4"/>
      <sheetName val="Chart5"/>
      <sheetName val="Chart6"/>
      <sheetName val="Historic Inflation"/>
      <sheetName val="Vic &amp; Albury PTRM 280916 with m"/>
    </sheetNames>
    <sheetDataSet>
      <sheetData sheetId="0" refreshError="1"/>
      <sheetData sheetId="1" refreshError="1"/>
      <sheetData sheetId="2" refreshError="1"/>
      <sheetData sheetId="3" refreshError="1"/>
      <sheetData sheetId="4" refreshError="1"/>
      <sheetData sheetId="5" refreshError="1"/>
      <sheetData sheetId="6" refreshError="1">
        <row r="7">
          <cell r="G7" t="str">
            <v>Mains &amp; Services</v>
          </cell>
        </row>
        <row r="193">
          <cell r="G193">
            <v>3.5340000000000003E-2</v>
          </cell>
        </row>
        <row r="195">
          <cell r="G195">
            <v>3.2257000000000001E-2</v>
          </cell>
        </row>
        <row r="196">
          <cell r="G196">
            <v>6.5000000000000002E-2</v>
          </cell>
        </row>
        <row r="199">
          <cell r="G199">
            <v>0.8</v>
          </cell>
        </row>
        <row r="200">
          <cell r="G200">
            <v>9.3999999999999997E-4</v>
          </cell>
        </row>
      </sheetData>
      <sheetData sheetId="7" refreshError="1">
        <row r="28">
          <cell r="F28">
            <v>5.4308000000000002E-2</v>
          </cell>
        </row>
      </sheetData>
      <sheetData sheetId="8" refreshError="1"/>
      <sheetData sheetId="9" refreshError="1"/>
      <sheetData sheetId="10" refreshError="1"/>
      <sheetData sheetId="11" refreshError="1"/>
      <sheetData sheetId="12" refreshError="1">
        <row r="25">
          <cell r="K25">
            <v>205.7036412546702</v>
          </cell>
        </row>
        <row r="31">
          <cell r="E31">
            <v>0.12464788410816387</v>
          </cell>
          <cell r="F31">
            <v>-2.5000000000000001E-2</v>
          </cell>
          <cell r="G31">
            <v>-2.5000000000000001E-2</v>
          </cell>
          <cell r="H31">
            <v>-2.5000000000000001E-2</v>
          </cell>
          <cell r="I31">
            <v>-2.5000000000000001E-2</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Sheet"/>
      <sheetName val="Agg"/>
      <sheetName val="Meter read"/>
      <sheetName val="Term Sheet &amp; Negotiated"/>
      <sheetName val="Term sheets"/>
      <sheetName val="Other"/>
      <sheetName val="Negotiated Services"/>
      <sheetName val="Budget_Var"/>
      <sheetName val="Working"/>
      <sheetName val="Tariffs"/>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9">
          <cell r="H9">
            <v>75970.909079999998</v>
          </cell>
          <cell r="J9">
            <v>82298.181840000005</v>
          </cell>
          <cell r="L9">
            <v>71181.818159999995</v>
          </cell>
        </row>
        <row r="10">
          <cell r="D10">
            <v>125</v>
          </cell>
          <cell r="H10">
            <v>758.18183999999997</v>
          </cell>
          <cell r="J10">
            <v>832.58184000000006</v>
          </cell>
          <cell r="L10">
            <v>79.963679999999997</v>
          </cell>
        </row>
        <row r="11">
          <cell r="D11">
            <v>275</v>
          </cell>
          <cell r="H11">
            <v>437.78183999999999</v>
          </cell>
          <cell r="J11">
            <v>474.98184000000003</v>
          </cell>
          <cell r="L11">
            <v>79.963679999999997</v>
          </cell>
        </row>
        <row r="12">
          <cell r="D12">
            <v>525</v>
          </cell>
          <cell r="H12">
            <v>189.60000000000002</v>
          </cell>
          <cell r="J12">
            <v>204</v>
          </cell>
          <cell r="L12">
            <v>79.963679999999997</v>
          </cell>
        </row>
        <row r="13">
          <cell r="D13">
            <v>1025</v>
          </cell>
          <cell r="H13">
            <v>87.054599999999994</v>
          </cell>
          <cell r="J13">
            <v>92.4</v>
          </cell>
          <cell r="L13">
            <v>79.963636363636354</v>
          </cell>
        </row>
        <row r="14">
          <cell r="H14">
            <v>44.400000000000006</v>
          </cell>
          <cell r="J14">
            <v>48</v>
          </cell>
          <cell r="L14">
            <v>79.963679999999997</v>
          </cell>
        </row>
      </sheetData>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
      <sheetName val="Qld"/>
      <sheetName val="Vic"/>
      <sheetName val="VicV2008"/>
      <sheetName val="VicD2008"/>
      <sheetName val="VicD2007"/>
      <sheetName val="VicV2007"/>
      <sheetName val="QLDV200607"/>
      <sheetName val="QLDV200708"/>
      <sheetName val="QLDV200809"/>
      <sheetName val="QLDD200607"/>
      <sheetName val="QLDD200708"/>
      <sheetName val="QLDD200809"/>
      <sheetName val="SAV200506"/>
      <sheetName val="SAV200607"/>
      <sheetName val="SAV200708"/>
      <sheetName val="SAV200809"/>
      <sheetName val="SAD200506"/>
      <sheetName val="SAD200607"/>
      <sheetName val="SAD200708"/>
      <sheetName val="SAD200809"/>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row r="5">
          <cell r="C5">
            <v>0.21229999999999999</v>
          </cell>
          <cell r="E5">
            <v>0.46700000000000003</v>
          </cell>
          <cell r="G5">
            <v>0.46700000000000003</v>
          </cell>
        </row>
        <row r="6">
          <cell r="C6">
            <v>9.9770000000000003</v>
          </cell>
          <cell r="E6">
            <v>7.359</v>
          </cell>
          <cell r="G6">
            <v>7.359</v>
          </cell>
        </row>
        <row r="7">
          <cell r="E7">
            <v>4.2270000000000003</v>
          </cell>
          <cell r="G7">
            <v>4.2270000000000003</v>
          </cell>
        </row>
        <row r="8">
          <cell r="E8">
            <v>1.85</v>
          </cell>
          <cell r="G8">
            <v>1.85</v>
          </cell>
        </row>
        <row r="9">
          <cell r="G9">
            <v>0</v>
          </cell>
        </row>
        <row r="10">
          <cell r="E10">
            <v>0</v>
          </cell>
          <cell r="G10">
            <v>0</v>
          </cell>
        </row>
        <row r="15">
          <cell r="C15">
            <v>4.758</v>
          </cell>
          <cell r="E15">
            <v>0.78800000000000003</v>
          </cell>
          <cell r="G15">
            <v>0.78800000000000003</v>
          </cell>
        </row>
      </sheetData>
      <sheetData sheetId="15"/>
      <sheetData sheetId="16"/>
      <sheetData sheetId="17"/>
      <sheetData sheetId="18"/>
      <sheetData sheetId="19"/>
      <sheetData sheetId="2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QLD &amp; NT Graphs"/>
      <sheetName val="QLD"/>
      <sheetName val="SA,QLD,NT Inputs"/>
      <sheetName val="PIVOT ACTUAL"/>
      <sheetName val="VIC Graphs"/>
      <sheetName val="VIC"/>
      <sheetName val="NT"/>
      <sheetName val="Day10_Qld_Telemetered"/>
      <sheetName val="DAY 10_Qld_Nontelemetered"/>
      <sheetName val="Day10_Qld_Gatestations"/>
      <sheetName val="AprNonTelemetered"/>
      <sheetName val="Apr"/>
      <sheetName val="May"/>
      <sheetName val="Jun"/>
      <sheetName val="Billing Data"/>
      <sheetName val="QLD V Raw Consumption "/>
      <sheetName val="Volume data"/>
      <sheetName val="Act RB cons"/>
      <sheetName val="Wide Bay - Raw Consumption"/>
      <sheetName val="Qld Data"/>
      <sheetName val="int554_v4_monthly_interval_mete"/>
      <sheetName val="AprInt554"/>
      <sheetName val="MayInt554"/>
    </sheetNames>
    <sheetDataSet>
      <sheetData sheetId="0"/>
      <sheetData sheetId="1"/>
      <sheetData sheetId="2"/>
      <sheetData sheetId="3">
        <row r="1">
          <cell r="C1" t="str">
            <v>sug-2007.xls</v>
          </cell>
        </row>
        <row r="37">
          <cell r="AL37" t="str">
            <v>Sendout-city</v>
          </cell>
        </row>
        <row r="50">
          <cell r="AL50" t="str">
            <v>W-T data</v>
          </cell>
        </row>
        <row r="60">
          <cell r="AL60" t="str">
            <v>other retailers</v>
          </cell>
        </row>
        <row r="76">
          <cell r="AL76" t="str">
            <v>Med Vol Data</v>
          </cell>
        </row>
      </sheetData>
      <sheetData sheetId="4"/>
      <sheetData sheetId="5"/>
      <sheetData sheetId="6">
        <row r="1">
          <cell r="EV1">
            <v>31</v>
          </cell>
        </row>
        <row r="11">
          <cell r="CL11">
            <v>64871.825220840052</v>
          </cell>
        </row>
        <row r="19">
          <cell r="CL19">
            <v>1244448.18465003</v>
          </cell>
        </row>
      </sheetData>
      <sheetData sheetId="7">
        <row r="2">
          <cell r="Z2">
            <v>35582</v>
          </cell>
        </row>
        <row r="9">
          <cell r="Z9">
            <v>10320</v>
          </cell>
          <cell r="AA9">
            <v>-104.57500000000073</v>
          </cell>
          <cell r="AB9">
            <v>595.72100000000137</v>
          </cell>
          <cell r="AC9">
            <v>-972.21</v>
          </cell>
          <cell r="AD9">
            <v>-552.35999999999967</v>
          </cell>
          <cell r="AE9">
            <v>998.76100000000042</v>
          </cell>
          <cell r="AF9">
            <v>1271.1970000000001</v>
          </cell>
          <cell r="AG9">
            <v>-717.59399999999914</v>
          </cell>
          <cell r="AH9">
            <v>214.80600000000049</v>
          </cell>
          <cell r="AI9">
            <v>227.32710000000043</v>
          </cell>
          <cell r="AJ9">
            <v>844.11099999999988</v>
          </cell>
          <cell r="AK9">
            <v>448.0739999999987</v>
          </cell>
          <cell r="AL9">
            <v>547.44100000000071</v>
          </cell>
          <cell r="AM9">
            <v>2378.1679999999997</v>
          </cell>
          <cell r="AN9">
            <v>-1162.4179999999997</v>
          </cell>
          <cell r="AO9">
            <v>-1761.0350000000008</v>
          </cell>
          <cell r="AP9">
            <v>-842.6269999999995</v>
          </cell>
          <cell r="AQ9">
            <v>2031.9809999999998</v>
          </cell>
          <cell r="AR9">
            <v>1449.5349999999999</v>
          </cell>
          <cell r="AS9">
            <v>-1271.0110000000004</v>
          </cell>
          <cell r="AT9">
            <v>-520.83200000000033</v>
          </cell>
          <cell r="AU9">
            <v>-192.60400000000027</v>
          </cell>
          <cell r="AV9">
            <v>2158.8509999999997</v>
          </cell>
          <cell r="AW9">
            <v>868.44700000000012</v>
          </cell>
          <cell r="AX9">
            <v>-1617</v>
          </cell>
          <cell r="AY9">
            <v>4664</v>
          </cell>
          <cell r="AZ9">
            <v>600</v>
          </cell>
          <cell r="BA9">
            <v>-6578</v>
          </cell>
          <cell r="BB9">
            <v>457</v>
          </cell>
          <cell r="BC9">
            <v>111</v>
          </cell>
          <cell r="BD9">
            <v>3503</v>
          </cell>
          <cell r="BE9">
            <v>-3341</v>
          </cell>
          <cell r="BF9" t="e">
            <v>#REF!</v>
          </cell>
          <cell r="BG9" t="e">
            <v>#REF!</v>
          </cell>
          <cell r="BH9" t="e">
            <v>#REF!</v>
          </cell>
          <cell r="BI9" t="e">
            <v>#REF!</v>
          </cell>
          <cell r="BJ9" t="e">
            <v>#REF!</v>
          </cell>
          <cell r="BK9">
            <v>-930.40200000000004</v>
          </cell>
          <cell r="BL9">
            <v>-4774.6100000000006</v>
          </cell>
          <cell r="BM9" t="e">
            <v>#REF!</v>
          </cell>
          <cell r="BN9" t="e">
            <v>#REF!</v>
          </cell>
          <cell r="BO9">
            <v>2054</v>
          </cell>
          <cell r="BP9">
            <v>2727.3760000000002</v>
          </cell>
          <cell r="BQ9" t="e">
            <v>#REF!</v>
          </cell>
          <cell r="BR9">
            <v>439.29100000000017</v>
          </cell>
          <cell r="BS9" t="e">
            <v>#REF!</v>
          </cell>
          <cell r="BT9">
            <v>1018.2849999999999</v>
          </cell>
          <cell r="BU9">
            <v>2103.5550000000003</v>
          </cell>
          <cell r="BV9">
            <v>-2528.4639999999999</v>
          </cell>
          <cell r="BW9">
            <v>3676.3060000000005</v>
          </cell>
          <cell r="BX9">
            <v>1572.8680000000004</v>
          </cell>
          <cell r="BY9">
            <v>-3285.4750000000004</v>
          </cell>
          <cell r="BZ9">
            <v>921.81700000000001</v>
          </cell>
          <cell r="CA9">
            <v>155.88900000000012</v>
          </cell>
          <cell r="CB9">
            <v>685.45200000000023</v>
          </cell>
          <cell r="CC9">
            <v>-1725.7560000000003</v>
          </cell>
          <cell r="CD9">
            <v>689.99399999999969</v>
          </cell>
          <cell r="CE9">
            <v>-2161.6959999999999</v>
          </cell>
          <cell r="CF9">
            <v>1864.4260000000004</v>
          </cell>
          <cell r="CG9">
            <v>1057.7179999999998</v>
          </cell>
          <cell r="CH9">
            <v>-1697.134</v>
          </cell>
          <cell r="CI9">
            <v>3377.6710000000003</v>
          </cell>
          <cell r="CJ9">
            <v>986.17400000000089</v>
          </cell>
          <cell r="CK9">
            <v>-4642.6460000000006</v>
          </cell>
          <cell r="CL9">
            <v>592.3090000000002</v>
          </cell>
          <cell r="CM9">
            <v>126.90499999999975</v>
          </cell>
          <cell r="CN9">
            <v>-1507.2169999999996</v>
          </cell>
          <cell r="CO9">
            <v>-239.34500000000025</v>
          </cell>
          <cell r="CP9">
            <v>372.70700000000033</v>
          </cell>
          <cell r="CQ9">
            <v>-1564.4629999999997</v>
          </cell>
          <cell r="CR9">
            <v>751.33399999999983</v>
          </cell>
          <cell r="CS9">
            <v>-650.7489999999998</v>
          </cell>
          <cell r="CT9">
            <v>-341.23899999999958</v>
          </cell>
          <cell r="CU9">
            <v>2596.4519999999993</v>
          </cell>
          <cell r="CV9">
            <v>1058.5290000000005</v>
          </cell>
          <cell r="CW9">
            <v>-3371.4459999999999</v>
          </cell>
          <cell r="CX9">
            <v>565.79899999999998</v>
          </cell>
          <cell r="CY9">
            <v>23.409999999999854</v>
          </cell>
          <cell r="CZ9">
            <v>-2053.8220000000001</v>
          </cell>
          <cell r="DA9">
            <v>-504.49499999999989</v>
          </cell>
          <cell r="DB9">
            <v>704.12700000000041</v>
          </cell>
          <cell r="DC9">
            <v>-1413.4719999999998</v>
          </cell>
          <cell r="DD9">
            <v>-112.1850000000004</v>
          </cell>
          <cell r="DE9">
            <v>1825.9269999999997</v>
          </cell>
          <cell r="DF9">
            <v>-2012.9979999999996</v>
          </cell>
          <cell r="DG9">
            <v>899.9419999999991</v>
          </cell>
          <cell r="DH9">
            <v>7357.3780000000006</v>
          </cell>
          <cell r="DI9">
            <v>-9090.9789999999994</v>
          </cell>
          <cell r="DJ9">
            <v>254.04500000000007</v>
          </cell>
          <cell r="DK9">
            <v>-445.68099999999959</v>
          </cell>
          <cell r="DL9">
            <v>-1844.9210800000001</v>
          </cell>
          <cell r="DM9">
            <v>404.59150000000045</v>
          </cell>
          <cell r="DN9">
            <v>90.837749999999687</v>
          </cell>
          <cell r="DO9">
            <v>-249.27900000000045</v>
          </cell>
          <cell r="DP9">
            <v>-493.44400000000041</v>
          </cell>
          <cell r="DQ9">
            <v>2115.8900000000003</v>
          </cell>
          <cell r="DR9">
            <v>-667.38199999999961</v>
          </cell>
          <cell r="DS9">
            <v>1227.2209999999995</v>
          </cell>
          <cell r="DT9">
            <v>816.3700000000008</v>
          </cell>
          <cell r="DU9">
            <v>-4441.9670000000006</v>
          </cell>
          <cell r="DV9">
            <v>-897.67900000000009</v>
          </cell>
          <cell r="DW9">
            <v>368.79050000000007</v>
          </cell>
          <cell r="DX9">
            <v>-2151.3197700000001</v>
          </cell>
          <cell r="DY9">
            <v>-257.11599999999999</v>
          </cell>
          <cell r="DZ9">
            <v>398.03999999999996</v>
          </cell>
          <cell r="EA9">
            <v>-1076.567</v>
          </cell>
          <cell r="EB9">
            <v>333.4970000000003</v>
          </cell>
          <cell r="EC9">
            <v>2452.5845000000008</v>
          </cell>
          <cell r="ED9">
            <v>-526.4364800000003</v>
          </cell>
          <cell r="EE9">
            <v>-133.28900000000067</v>
          </cell>
          <cell r="EF9">
            <v>857.52050000000054</v>
          </cell>
          <cell r="EG9">
            <v>-4785.5584800000006</v>
          </cell>
          <cell r="EH9">
            <v>416.6305599999996</v>
          </cell>
          <cell r="EI9">
            <v>-110.8100000000004</v>
          </cell>
          <cell r="EJ9">
            <v>-1348.3940000000002</v>
          </cell>
          <cell r="EK9">
            <v>54.838999999999942</v>
          </cell>
          <cell r="EL9">
            <v>117.39800000000014</v>
          </cell>
          <cell r="EM9">
            <v>-701.15999999999985</v>
          </cell>
          <cell r="EN9">
            <v>862.96</v>
          </cell>
          <cell r="EO9">
            <v>345.21000000000004</v>
          </cell>
          <cell r="EP9">
            <v>712.33200000000033</v>
          </cell>
          <cell r="EQ9">
            <v>553.21999999999935</v>
          </cell>
          <cell r="ER9">
            <v>694.50200000000041</v>
          </cell>
          <cell r="ES9">
            <v>-3719.7649999999994</v>
          </cell>
          <cell r="ET9">
            <v>969.39000000000033</v>
          </cell>
          <cell r="EU9">
            <v>2232.8190000000004</v>
          </cell>
          <cell r="EV9">
            <v>-621.38198867299252</v>
          </cell>
          <cell r="EW9">
            <v>-2785.0854158000056</v>
          </cell>
          <cell r="EX9">
            <v>72.560387999999875</v>
          </cell>
          <cell r="EY9">
            <v>-1032.2645785700197</v>
          </cell>
          <cell r="EZ9">
            <v>4.3080938099992636</v>
          </cell>
          <cell r="FA9">
            <v>397.14052794999952</v>
          </cell>
          <cell r="FB9">
            <v>-1511.3022620890297</v>
          </cell>
        </row>
        <row r="20">
          <cell r="Z20">
            <v>77780</v>
          </cell>
          <cell r="AA20">
            <v>69845.425000000003</v>
          </cell>
          <cell r="AB20">
            <v>63221.146000000008</v>
          </cell>
          <cell r="AC20">
            <v>55788.936000000009</v>
          </cell>
          <cell r="AD20">
            <v>48977.576000000008</v>
          </cell>
          <cell r="AE20">
            <v>44680.337000000007</v>
          </cell>
          <cell r="AF20">
            <v>41076.534000000007</v>
          </cell>
          <cell r="AG20">
            <v>35144.94000000001</v>
          </cell>
          <cell r="AH20">
            <v>30229.746000000003</v>
          </cell>
          <cell r="AI20">
            <v>24980.073100000001</v>
          </cell>
          <cell r="AJ20">
            <v>18769.184100000002</v>
          </cell>
          <cell r="AK20">
            <v>12573.258100000001</v>
          </cell>
          <cell r="AL20">
            <v>2800.6991000000025</v>
          </cell>
          <cell r="AM20">
            <v>5283.4421000000029</v>
          </cell>
          <cell r="AN20">
            <v>3525.3031000000019</v>
          </cell>
          <cell r="AO20">
            <v>2736.4781000000012</v>
          </cell>
          <cell r="AP20">
            <v>2446.2111000000014</v>
          </cell>
          <cell r="AQ20">
            <v>3479.4311000000007</v>
          </cell>
          <cell r="AR20">
            <v>3657.7691000000004</v>
          </cell>
          <cell r="AS20">
            <v>3104.3520999999992</v>
          </cell>
          <cell r="AT20">
            <v>2368.7140999999983</v>
          </cell>
          <cell r="AU20">
            <v>1948.7829999999976</v>
          </cell>
          <cell r="AV20">
            <v>3263.5229999999974</v>
          </cell>
          <cell r="AW20">
            <v>3683.8959999999988</v>
          </cell>
          <cell r="AX20">
            <v>1519.4549999999981</v>
          </cell>
          <cell r="AY20">
            <v>3805.2869999999984</v>
          </cell>
          <cell r="AZ20">
            <v>5567.7049999999981</v>
          </cell>
          <cell r="BA20">
            <v>750.73999999999887</v>
          </cell>
          <cell r="BB20">
            <v>2050.3669999999984</v>
          </cell>
          <cell r="BC20">
            <v>129.3859999999986</v>
          </cell>
          <cell r="BD20">
            <v>2182.8509999999987</v>
          </cell>
          <cell r="BE20">
            <v>112.86199999999917</v>
          </cell>
          <cell r="BF20" t="e">
            <v>#REF!</v>
          </cell>
          <cell r="BG20" t="e">
            <v>#REF!</v>
          </cell>
          <cell r="BH20" t="e">
            <v>#REF!</v>
          </cell>
          <cell r="BI20" t="e">
            <v>#REF!</v>
          </cell>
          <cell r="BJ20" t="e">
            <v>#REF!</v>
          </cell>
          <cell r="BK20" t="e">
            <v>#REF!</v>
          </cell>
          <cell r="BL20" t="e">
            <v>#REF!</v>
          </cell>
          <cell r="BM20" t="e">
            <v>#REF!</v>
          </cell>
          <cell r="BN20" t="e">
            <v>#REF!</v>
          </cell>
          <cell r="BO20" t="e">
            <v>#REF!</v>
          </cell>
          <cell r="BP20" t="e">
            <v>#REF!</v>
          </cell>
          <cell r="BQ20" t="e">
            <v>#REF!</v>
          </cell>
          <cell r="BR20" t="e">
            <v>#REF!</v>
          </cell>
          <cell r="BS20" t="e">
            <v>#REF!</v>
          </cell>
          <cell r="BT20" t="e">
            <v>#REF!</v>
          </cell>
          <cell r="BU20" t="e">
            <v>#REF!</v>
          </cell>
          <cell r="BV20" t="e">
            <v>#REF!</v>
          </cell>
          <cell r="BW20" t="e">
            <v>#REF!</v>
          </cell>
          <cell r="BX20" t="e">
            <v>#REF!</v>
          </cell>
          <cell r="BY20" t="e">
            <v>#REF!</v>
          </cell>
          <cell r="BZ20" t="e">
            <v>#REF!</v>
          </cell>
          <cell r="CA20" t="e">
            <v>#REF!</v>
          </cell>
          <cell r="CB20" t="e">
            <v>#REF!</v>
          </cell>
          <cell r="CC20" t="e">
            <v>#REF!</v>
          </cell>
          <cell r="CD20" t="e">
            <v>#REF!</v>
          </cell>
          <cell r="CE20">
            <v>1122.7750000000005</v>
          </cell>
          <cell r="CF20">
            <v>1968.9160000000011</v>
          </cell>
          <cell r="CG20">
            <v>923.07900000000063</v>
          </cell>
          <cell r="CH20">
            <v>1754.4090000000006</v>
          </cell>
          <cell r="CI20">
            <v>1455.7740000000003</v>
          </cell>
          <cell r="CJ20">
            <v>869.08000000000084</v>
          </cell>
          <cell r="CK20">
            <v>-488.09099999999944</v>
          </cell>
          <cell r="CL20">
            <v>-817.59899999999925</v>
          </cell>
          <cell r="CM20">
            <v>-846.58299999999963</v>
          </cell>
          <cell r="CN20">
            <v>-3039.2519999999995</v>
          </cell>
          <cell r="CO20">
            <v>-1552.8409999999994</v>
          </cell>
          <cell r="CP20">
            <v>-1870.1279999999988</v>
          </cell>
          <cell r="CQ20">
            <v>-1272.8949999999986</v>
          </cell>
          <cell r="CR20">
            <v>-2385.9869999999992</v>
          </cell>
          <cell r="CS20">
            <v>-4094.4539999999988</v>
          </cell>
          <cell r="CT20">
            <v>-2738.5589999999984</v>
          </cell>
          <cell r="CU20">
            <v>-3519.7779999999993</v>
          </cell>
          <cell r="CV20">
            <v>-3447.4229999999998</v>
          </cell>
          <cell r="CW20">
            <v>-2176.222999999999</v>
          </cell>
          <cell r="CX20">
            <v>-2202.7329999999993</v>
          </cell>
          <cell r="CY20">
            <v>-2306.2279999999992</v>
          </cell>
          <cell r="CZ20">
            <v>-2852.8329999999996</v>
          </cell>
          <cell r="DA20">
            <v>-3117.9829999999993</v>
          </cell>
          <cell r="DB20">
            <v>-2786.5629999999992</v>
          </cell>
          <cell r="DC20">
            <v>-2635.5719999999992</v>
          </cell>
          <cell r="DD20">
            <v>-3499.0909999999994</v>
          </cell>
          <cell r="DE20">
            <v>-1022.415</v>
          </cell>
          <cell r="DF20">
            <v>-2694.174</v>
          </cell>
          <cell r="DG20">
            <v>-4390.6840000000002</v>
          </cell>
          <cell r="DH20">
            <v>1908.165</v>
          </cell>
          <cell r="DI20">
            <v>-3811.3679999999995</v>
          </cell>
          <cell r="DJ20">
            <v>-4123.1219999999994</v>
          </cell>
          <cell r="DK20">
            <v>-4592.2129999999988</v>
          </cell>
          <cell r="DL20">
            <v>-4383.3120799999988</v>
          </cell>
          <cell r="DM20">
            <v>-3474.2255799999984</v>
          </cell>
          <cell r="DN20">
            <v>-4087.5148299999992</v>
          </cell>
          <cell r="DO20">
            <v>-2923.3218299999999</v>
          </cell>
          <cell r="DP20">
            <v>-3304.5808299999999</v>
          </cell>
          <cell r="DQ20">
            <v>-3014.6178299999992</v>
          </cell>
          <cell r="DR20">
            <v>-1669.0018299999992</v>
          </cell>
          <cell r="DS20">
            <v>-1341.7228299999988</v>
          </cell>
          <cell r="DT20">
            <v>-7882.7308299999986</v>
          </cell>
          <cell r="DU20">
            <v>-3233.7188299999998</v>
          </cell>
          <cell r="DV20">
            <v>-4385.44283</v>
          </cell>
          <cell r="DW20">
            <v>-3570.9713300000003</v>
          </cell>
          <cell r="DX20">
            <v>-3877.3700200000003</v>
          </cell>
          <cell r="DY20">
            <v>-4539.0775200000007</v>
          </cell>
          <cell r="DZ20">
            <v>-4231.8752700000005</v>
          </cell>
          <cell r="EA20">
            <v>-5059.16327</v>
          </cell>
          <cell r="EB20">
            <v>-4232.2222699999993</v>
          </cell>
          <cell r="EC20">
            <v>-3895.5277699999988</v>
          </cell>
          <cell r="ED20">
            <v>-3754.5822499999995</v>
          </cell>
          <cell r="EE20">
            <v>-5115.0922499999997</v>
          </cell>
          <cell r="EF20">
            <v>-5073.94175</v>
          </cell>
          <cell r="EG20">
            <v>-5417.53323</v>
          </cell>
          <cell r="EH20">
            <v>-4103.2236700000003</v>
          </cell>
          <cell r="EI20">
            <v>-4582.8241700000008</v>
          </cell>
          <cell r="EJ20">
            <v>-3779.8984000000009</v>
          </cell>
          <cell r="EK20">
            <v>-3467.943400000001</v>
          </cell>
          <cell r="EL20">
            <v>-3748.5854000000008</v>
          </cell>
          <cell r="EM20">
            <v>-3373.1784000000007</v>
          </cell>
          <cell r="EN20">
            <v>-2843.715400000001</v>
          </cell>
          <cell r="EO20">
            <v>-4951.0899000000018</v>
          </cell>
          <cell r="EP20">
            <v>-3712.3214200000011</v>
          </cell>
          <cell r="EQ20">
            <v>-3025.8124200000011</v>
          </cell>
          <cell r="ER20">
            <v>-3188.8309200000012</v>
          </cell>
          <cell r="ES20">
            <v>-2123.0374400000001</v>
          </cell>
          <cell r="ET20">
            <v>-1570.2779999999993</v>
          </cell>
          <cell r="EU20">
            <v>773.35100000000148</v>
          </cell>
          <cell r="EV20">
            <v>1500.3630113270092</v>
          </cell>
          <cell r="EW20">
            <v>-1339.5614044729964</v>
          </cell>
          <cell r="EX20">
            <v>-1384.3990164729967</v>
          </cell>
          <cell r="EY20">
            <v>-1715.5035950430165</v>
          </cell>
          <cell r="EZ20">
            <v>-2574.1555012330173</v>
          </cell>
          <cell r="FA20">
            <v>-2522.2249732830178</v>
          </cell>
          <cell r="FB20">
            <v>-4745.8592353720478</v>
          </cell>
        </row>
      </sheetData>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Prices"/>
      <sheetName val="Gas Prices"/>
      <sheetName val="LPG-Gas bill comparison"/>
      <sheetName val="AGN-Mt Barker delta cost"/>
      <sheetName val="LPG spot prices"/>
      <sheetName val="CPI"/>
    </sheetNames>
    <sheetDataSet>
      <sheetData sheetId="0" refreshError="1"/>
      <sheetData sheetId="1" refreshError="1"/>
      <sheetData sheetId="2" refreshError="1"/>
      <sheetData sheetId="3" refreshError="1"/>
      <sheetData sheetId="4" refreshError="1"/>
      <sheetData sheetId="5">
        <row r="11">
          <cell r="H11">
            <v>2012</v>
          </cell>
          <cell r="I11">
            <v>99.974999999999994</v>
          </cell>
        </row>
        <row r="12">
          <cell r="H12">
            <v>2013</v>
          </cell>
          <cell r="I12">
            <v>102.25000000000001</v>
          </cell>
        </row>
        <row r="13">
          <cell r="H13">
            <v>2014</v>
          </cell>
          <cell r="I13">
            <v>105.02500000000001</v>
          </cell>
        </row>
        <row r="14">
          <cell r="H14">
            <v>2015</v>
          </cell>
          <cell r="I14">
            <v>106.825</v>
          </cell>
        </row>
        <row r="15">
          <cell r="H15">
            <v>2016</v>
          </cell>
          <cell r="I15">
            <v>108.30000000000001</v>
          </cell>
        </row>
        <row r="16">
          <cell r="H16">
            <v>2017</v>
          </cell>
          <cell r="I16">
            <v>110.14999999999999</v>
          </cell>
        </row>
        <row r="17">
          <cell r="H17">
            <v>2018</v>
          </cell>
          <cell r="I17">
            <v>112.90374999999999</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S"/>
      <sheetName val="CPI"/>
    </sheetNames>
    <sheetDataSet>
      <sheetData sheetId="0"/>
      <sheetData sheetId="1" refreshError="1">
        <row r="1">
          <cell r="B1">
            <v>1.0393858477970626</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__"/>
      <sheetName val=" "/>
      <sheetName val="NOTES"/>
      <sheetName val="Contents"/>
      <sheetName val="Disclaimer"/>
      <sheetName val="Authorisation"/>
      <sheetName val="Instructions"/>
      <sheetName val="Model_Audit"/>
      <sheetName val="Model Framework"/>
      <sheetName val="Assumptions"/>
      <sheetName val="Summary"/>
      <sheetName val="Input &amp; Calcs"/>
      <sheetName val="Data Sources"/>
    </sheetNames>
    <sheetDataSet>
      <sheetData sheetId="0"/>
      <sheetData sheetId="1"/>
      <sheetData sheetId="2"/>
      <sheetData sheetId="3"/>
      <sheetData sheetId="4"/>
      <sheetData sheetId="5"/>
      <sheetData sheetId="6"/>
      <sheetData sheetId="7"/>
      <sheetData sheetId="8"/>
      <sheetData sheetId="9">
        <row r="13">
          <cell r="F13">
            <v>18.292779512993523</v>
          </cell>
        </row>
        <row r="14">
          <cell r="F14">
            <v>1.7077521412535074E-2</v>
          </cell>
        </row>
        <row r="15">
          <cell r="F15">
            <v>-9.1568400674635203E-2</v>
          </cell>
        </row>
        <row r="16">
          <cell r="F16">
            <v>199.95757270843808</v>
          </cell>
        </row>
        <row r="18">
          <cell r="F18">
            <v>365</v>
          </cell>
        </row>
      </sheetData>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AGN business details"/>
      <sheetName val="1.CPI"/>
      <sheetName val="3 - Capex summary"/>
      <sheetName val="2.Escalators"/>
      <sheetName val="4.Connections market expansn"/>
      <sheetName val="5.Mains augmentation"/>
      <sheetName val="6. Mains replacement"/>
      <sheetName val="7.Telemetry"/>
      <sheetName val="8.Meter replacement"/>
      <sheetName val="9. Regulators"/>
      <sheetName val="10. Other distribution system"/>
      <sheetName val="11. Other non-distribution syst"/>
      <sheetName val="12. IT"/>
      <sheetName val="13. Overheads"/>
      <sheetName val="14. Related party transactions"/>
      <sheetName val="16 - Capex allocation"/>
      <sheetName val="17 - Gross Capex "/>
      <sheetName val="18 - Tax depreciation"/>
      <sheetName val=" 19-Depreciation &amp; asset lives "/>
      <sheetName val="20 - Changes in provisions"/>
      <sheetName val="21 - Indicative bill impacts"/>
      <sheetName val="22 - WACC Inputs"/>
      <sheetName val="23(a) - Opex incl. RPM"/>
      <sheetName val="23(b) - Opex excl. RPM"/>
      <sheetName val="23(c) - Opex rate-of-change"/>
      <sheetName val="24 - Cost category matrix"/>
      <sheetName val="25 - ARS"/>
      <sheetName val="26 - Allocation of total rev"/>
      <sheetName val="27 - Customer numbers"/>
      <sheetName val="28 - Consumption and demand"/>
      <sheetName val="29(a) - Gas extenstions - $"/>
      <sheetName val="29(b) - Gas extenstions cust no"/>
      <sheetName val="29(c) - Gas extensions - demand"/>
      <sheetName val="29(d) - Gas extensions -tariffs"/>
      <sheetName val="30 - Network characteristics"/>
      <sheetName val="7.5 EBSS (AGN)"/>
      <sheetName val="AER ECM - AGN - 10 November"/>
    </sheetNames>
    <sheetDataSet>
      <sheetData sheetId="0" refreshError="1"/>
      <sheetData sheetId="1" refreshError="1"/>
      <sheetData sheetId="2" refreshError="1">
        <row r="1">
          <cell r="B1" t="str">
            <v>REGULATORY REPORTING STATEMENT</v>
          </cell>
        </row>
        <row r="35">
          <cell r="C35" t="str">
            <v>2016-17</v>
          </cell>
          <cell r="D35" t="str">
            <v>2017-18</v>
          </cell>
          <cell r="E35" t="str">
            <v>2018-19</v>
          </cell>
          <cell r="F35" t="str">
            <v>2019-20</v>
          </cell>
          <cell r="G35" t="str">
            <v>2020-21</v>
          </cell>
        </row>
        <row r="41">
          <cell r="C41" t="str">
            <v>2006-07</v>
          </cell>
          <cell r="D41" t="str">
            <v>2007-08</v>
          </cell>
          <cell r="E41" t="str">
            <v>2008-09</v>
          </cell>
          <cell r="F41" t="str">
            <v>2009-10</v>
          </cell>
          <cell r="G41" t="str">
            <v>2010-11</v>
          </cell>
        </row>
        <row r="56">
          <cell r="C56" t="str">
            <v>June 2011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9">
          <cell r="B19" t="str">
            <v>Mains</v>
          </cell>
        </row>
        <row r="20">
          <cell r="B20" t="str">
            <v>Inlets</v>
          </cell>
        </row>
        <row r="21">
          <cell r="B21" t="str">
            <v>Meters</v>
          </cell>
        </row>
        <row r="22">
          <cell r="B22" t="str">
            <v>Telemetry</v>
          </cell>
        </row>
        <row r="23">
          <cell r="B23" t="str">
            <v>IT system</v>
          </cell>
        </row>
        <row r="24">
          <cell r="B24" t="str">
            <v>Other distribution equipment</v>
          </cell>
        </row>
        <row r="25">
          <cell r="B25" t="str">
            <v>Other</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Factor Calc"/>
      <sheetName val="Revenue Requirement"/>
      <sheetName val="WACC"/>
      <sheetName val="O &amp; M"/>
      <sheetName val="Carry-Over"/>
      <sheetName val="Tax Calc"/>
      <sheetName val="Regulatory Asset Base"/>
      <sheetName val="Tax Depn"/>
      <sheetName val="Start Date Price Adj 2009"/>
      <sheetName val="2009 Prices Adj"/>
      <sheetName val="Start Date Price Adj 2008"/>
      <sheetName val="Tariff Revenue"/>
      <sheetName val="Prices"/>
      <sheetName val="Data Inputs"/>
      <sheetName val="Sheet1"/>
    </sheetNames>
    <sheetDataSet>
      <sheetData sheetId="0"/>
      <sheetData sheetId="1"/>
      <sheetData sheetId="2"/>
      <sheetData sheetId="3"/>
      <sheetData sheetId="4"/>
      <sheetData sheetId="5">
        <row r="7">
          <cell r="G7">
            <v>1.2067807788469631</v>
          </cell>
        </row>
      </sheetData>
      <sheetData sheetId="6"/>
      <sheetData sheetId="7"/>
      <sheetData sheetId="8"/>
      <sheetData sheetId="9"/>
      <sheetData sheetId="10"/>
      <sheetData sheetId="11"/>
      <sheetData sheetId="12"/>
      <sheetData sheetId="13">
        <row r="1">
          <cell r="A1" t="str">
            <v>Envestra Vic</v>
          </cell>
        </row>
      </sheetData>
      <sheetData sheetId="14">
        <row r="2">
          <cell r="B2" t="str">
            <v>F</v>
          </cell>
        </row>
        <row r="3">
          <cell r="B3" t="str">
            <v>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 Summary"/>
      <sheetName val="D-V Summary"/>
      <sheetName val="V-D instructions"/>
      <sheetName val="V-D &gt;10TJ"/>
      <sheetName val="V-D &gt;10TJ bands"/>
      <sheetName val="V-D TariffVReads"/>
      <sheetName val="V-D Telemetry"/>
      <sheetName val="Tariffs"/>
      <sheetName val="D-V Test Change"/>
      <sheetName val="D-V TariffD GJ"/>
      <sheetName val="D-V TariffD MH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6">
          <cell r="B16">
            <v>6</v>
          </cell>
          <cell r="C16">
            <v>0</v>
          </cell>
          <cell r="D16">
            <v>869</v>
          </cell>
          <cell r="E16">
            <v>546</v>
          </cell>
          <cell r="F16">
            <v>100</v>
          </cell>
        </row>
        <row r="17">
          <cell r="B17">
            <v>5</v>
          </cell>
          <cell r="C17">
            <v>0</v>
          </cell>
          <cell r="D17">
            <v>869</v>
          </cell>
          <cell r="E17">
            <v>546</v>
          </cell>
          <cell r="F17">
            <v>100</v>
          </cell>
        </row>
        <row r="18">
          <cell r="B18">
            <v>7</v>
          </cell>
          <cell r="C18">
            <v>0</v>
          </cell>
          <cell r="D18">
            <v>1012</v>
          </cell>
          <cell r="E18">
            <v>640</v>
          </cell>
          <cell r="F18">
            <v>110</v>
          </cell>
        </row>
        <row r="19">
          <cell r="B19">
            <v>15</v>
          </cell>
          <cell r="C19">
            <v>0</v>
          </cell>
          <cell r="D19">
            <v>0</v>
          </cell>
          <cell r="E19">
            <v>0</v>
          </cell>
          <cell r="F19">
            <v>0</v>
          </cell>
        </row>
        <row r="20">
          <cell r="B20">
            <v>9</v>
          </cell>
          <cell r="C20">
            <v>0</v>
          </cell>
          <cell r="D20">
            <v>1930.7</v>
          </cell>
          <cell r="E20">
            <v>1231.33</v>
          </cell>
          <cell r="F20">
            <v>225.61</v>
          </cell>
        </row>
        <row r="21">
          <cell r="B21">
            <v>8</v>
          </cell>
          <cell r="C21">
            <v>0</v>
          </cell>
          <cell r="D21">
            <v>870</v>
          </cell>
          <cell r="E21">
            <v>551</v>
          </cell>
          <cell r="F21">
            <v>136</v>
          </cell>
        </row>
        <row r="22">
          <cell r="B22">
            <v>50</v>
          </cell>
          <cell r="C22">
            <v>0</v>
          </cell>
          <cell r="D22">
            <v>1451.39</v>
          </cell>
          <cell r="E22">
            <v>922.54</v>
          </cell>
          <cell r="F22">
            <v>168.96</v>
          </cell>
        </row>
        <row r="26">
          <cell r="A26">
            <v>1</v>
          </cell>
          <cell r="B26">
            <v>31</v>
          </cell>
          <cell r="C26">
            <v>4</v>
          </cell>
        </row>
        <row r="27">
          <cell r="A27">
            <v>2</v>
          </cell>
          <cell r="B27">
            <v>28</v>
          </cell>
          <cell r="C27">
            <v>4</v>
          </cell>
        </row>
        <row r="28">
          <cell r="A28">
            <v>3</v>
          </cell>
          <cell r="B28">
            <v>31</v>
          </cell>
          <cell r="C28">
            <v>4</v>
          </cell>
        </row>
        <row r="29">
          <cell r="A29">
            <v>4</v>
          </cell>
          <cell r="B29">
            <v>30</v>
          </cell>
          <cell r="C29">
            <v>4</v>
          </cell>
        </row>
        <row r="30">
          <cell r="A30">
            <v>5</v>
          </cell>
          <cell r="B30">
            <v>31</v>
          </cell>
          <cell r="C30">
            <v>4</v>
          </cell>
        </row>
        <row r="31">
          <cell r="A31">
            <v>6</v>
          </cell>
          <cell r="B31">
            <v>30</v>
          </cell>
          <cell r="C31">
            <v>0</v>
          </cell>
        </row>
        <row r="32">
          <cell r="A32">
            <v>7</v>
          </cell>
          <cell r="B32">
            <v>31</v>
          </cell>
          <cell r="C32">
            <v>0</v>
          </cell>
        </row>
        <row r="33">
          <cell r="A33">
            <v>8</v>
          </cell>
          <cell r="B33">
            <v>31</v>
          </cell>
          <cell r="C33">
            <v>0</v>
          </cell>
        </row>
        <row r="34">
          <cell r="A34">
            <v>9</v>
          </cell>
          <cell r="B34">
            <v>30</v>
          </cell>
          <cell r="C34">
            <v>0</v>
          </cell>
        </row>
        <row r="35">
          <cell r="A35">
            <v>10</v>
          </cell>
          <cell r="B35">
            <v>31</v>
          </cell>
          <cell r="C35">
            <v>4</v>
          </cell>
        </row>
        <row r="36">
          <cell r="A36">
            <v>11</v>
          </cell>
          <cell r="B36">
            <v>30</v>
          </cell>
          <cell r="C36">
            <v>4</v>
          </cell>
        </row>
        <row r="37">
          <cell r="A37">
            <v>12</v>
          </cell>
          <cell r="B37">
            <v>31</v>
          </cell>
          <cell r="C37">
            <v>4</v>
          </cell>
        </row>
      </sheetData>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heet2"/>
      <sheetName val="Revenue"/>
      <sheetName val="NOTES"/>
      <sheetName val="Sheet1"/>
      <sheetName val="Consumption"/>
      <sheetName val="Budget"/>
      <sheetName val="Raw-Retailer Demand Revenue"/>
      <sheetName val="Raw-FRCT Consumption"/>
      <sheetName val="FRCT Consumption Pivot"/>
      <sheetName val="FRCT Consumption Data"/>
    </sheetNames>
    <sheetDataSet>
      <sheetData sheetId="0">
        <row r="5">
          <cell r="C5">
            <v>39600</v>
          </cell>
        </row>
        <row r="21">
          <cell r="O21">
            <v>39569</v>
          </cell>
        </row>
      </sheetData>
      <sheetData sheetId="1"/>
      <sheetData sheetId="2">
        <row r="1">
          <cell r="I1">
            <v>39264</v>
          </cell>
        </row>
      </sheetData>
      <sheetData sheetId="3"/>
      <sheetData sheetId="4"/>
      <sheetData sheetId="5">
        <row r="3">
          <cell r="D3">
            <v>5510067978</v>
          </cell>
        </row>
      </sheetData>
      <sheetData sheetId="6">
        <row r="3">
          <cell r="C3">
            <v>5510540063</v>
          </cell>
        </row>
      </sheetData>
      <sheetData sheetId="7">
        <row r="1">
          <cell r="A1" t="str">
            <v>RETAILER DEMAND ACTUALS</v>
          </cell>
        </row>
      </sheetData>
      <sheetData sheetId="8"/>
      <sheetData sheetId="9"/>
      <sheetData sheetId="10">
        <row r="3">
          <cell r="C3">
            <v>5340013826</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AGN business details"/>
      <sheetName val="1.CPI"/>
      <sheetName val="2.Escalators"/>
      <sheetName val="3 - Capex summary"/>
      <sheetName val="Summary"/>
      <sheetName val="4.Connections market expansn"/>
      <sheetName val="5.Mains augmentation"/>
      <sheetName val="6. Mains replacement"/>
      <sheetName val="7.Telemetry"/>
      <sheetName val="8.Meter replacement"/>
      <sheetName val="9. Regulators"/>
      <sheetName val="10. Other distribution system"/>
      <sheetName val="11. Other non-distribution syst"/>
      <sheetName val="12. IT"/>
      <sheetName val="13. Overheads"/>
      <sheetName val="14. Related party transactions"/>
      <sheetName val="16 - Capex allocation"/>
      <sheetName val="17 - Gross Capex "/>
      <sheetName val="18 - Tax depreciation"/>
      <sheetName val=" 19-Depreciation &amp; asset lives "/>
      <sheetName val="20 - Changes in provisions"/>
      <sheetName val="21 - Indicative bill impacts"/>
      <sheetName val="22 - WACC Inputs"/>
      <sheetName val="23(a) - Opex incl. RPM"/>
      <sheetName val="23(b) - Opex excl. RPM"/>
      <sheetName val="23(c) - Opex rate-of-change"/>
      <sheetName val="24 - Cost category matrix"/>
      <sheetName val="25 - ARS"/>
      <sheetName val="26 - Allocation of total rev"/>
      <sheetName val="27 - Customer numbers"/>
      <sheetName val="28 - Consumption and demand"/>
      <sheetName val="29(a) - Gas extenstions - $"/>
      <sheetName val="29(b) - Gas extenstions cust no"/>
      <sheetName val="29(c) - Gas extensions - demand"/>
      <sheetName val="29(d) - Gas extensions -tariffs"/>
      <sheetName val="30 - Network characteristics"/>
      <sheetName val="31 - Pass throughs"/>
      <sheetName val="7.5 EBSS (AGN)"/>
    </sheetNames>
    <sheetDataSet>
      <sheetData sheetId="0"/>
      <sheetData sheetId="1"/>
      <sheetData sheetId="2"/>
      <sheetData sheetId="3"/>
      <sheetData sheetId="4"/>
      <sheetData sheetId="5"/>
      <sheetData sheetId="6"/>
      <sheetData sheetId="7">
        <row r="16">
          <cell r="K16">
            <v>9.64E-2</v>
          </cell>
          <cell r="L16">
            <v>9.64E-2</v>
          </cell>
        </row>
      </sheetData>
      <sheetData sheetId="8">
        <row r="29">
          <cell r="N29">
            <v>0.28920000000000001</v>
          </cell>
        </row>
      </sheetData>
      <sheetData sheetId="9">
        <row r="25">
          <cell r="E25" t="str">
            <v>Pressure Increase</v>
          </cell>
        </row>
      </sheetData>
      <sheetData sheetId="10">
        <row r="22">
          <cell r="F22" t="str">
            <v>Direct costs (excl escalation)</v>
          </cell>
        </row>
      </sheetData>
      <sheetData sheetId="11"/>
      <sheetData sheetId="12">
        <row r="22">
          <cell r="O22">
            <v>76.061499999999995</v>
          </cell>
        </row>
      </sheetData>
      <sheetData sheetId="13">
        <row r="23">
          <cell r="E23" t="str">
            <v>General (CP)</v>
          </cell>
        </row>
      </sheetData>
      <sheetData sheetId="14">
        <row r="24">
          <cell r="O24">
            <v>264.96951201075905</v>
          </cell>
        </row>
      </sheetData>
      <sheetData sheetId="15">
        <row r="23">
          <cell r="P23">
            <v>79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heet2"/>
      <sheetName val="Sheet3"/>
      <sheetName val="Sheet7"/>
      <sheetName val="Sheet6"/>
      <sheetName val="DEMAND"/>
      <sheetName val="Tariff Revenue"/>
      <sheetName val="Envestra tariffs"/>
      <sheetName val="Vic Settings"/>
      <sheetName val="CAPITAL"/>
      <sheetName val="O&amp;M"/>
      <sheetName val="Input Sheet"/>
      <sheetName val="CASHFLOW"/>
      <sheetName val="Envestra summary"/>
      <sheetName val="MEA Form"/>
    </sheetNames>
    <sheetDataSet>
      <sheetData sheetId="0"/>
      <sheetData sheetId="1">
        <row r="46">
          <cell r="C46">
            <v>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tro"/>
      <sheetName val="FD Tables"/>
      <sheetName val="Equity raising cost-capex"/>
      <sheetName val="Carry-over"/>
      <sheetName val="WACC"/>
      <sheetName val="AER ECM (AGN)"/>
      <sheetName val="AER ECM (AGN) Albury"/>
      <sheetName val="Input"/>
      <sheetName val="Assets"/>
      <sheetName val="Tax Depn Diff Lives"/>
      <sheetName val="Tax Depn"/>
      <sheetName val="Tax Depn Albury"/>
      <sheetName val="Analysis"/>
      <sheetName val="Forecast revenues"/>
      <sheetName val="X factor"/>
      <sheetName val="NMF inputs and outputs"/>
      <sheetName val="Chart1"/>
      <sheetName val="Chart2"/>
      <sheetName val="Chart3"/>
      <sheetName val="Historic Inflation"/>
    </sheetNames>
    <sheetDataSet>
      <sheetData sheetId="0"/>
      <sheetData sheetId="1"/>
      <sheetData sheetId="2"/>
      <sheetData sheetId="3"/>
      <sheetData sheetId="4"/>
      <sheetData sheetId="5">
        <row r="29">
          <cell r="F29">
            <v>3.8705882352941187E-2</v>
          </cell>
        </row>
      </sheetData>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lock Summary"/>
      <sheetName val="Steps"/>
      <sheetName val="Database Criteria"/>
      <sheetName val="00-01 Demand Customers"/>
    </sheetNames>
    <sheetDataSet>
      <sheetData sheetId="0" refreshError="1">
        <row r="4">
          <cell r="B4">
            <v>50</v>
          </cell>
        </row>
        <row r="5">
          <cell r="B5">
            <v>75</v>
          </cell>
        </row>
        <row r="6">
          <cell r="B6">
            <v>150</v>
          </cell>
        </row>
        <row r="7">
          <cell r="B7">
            <v>250</v>
          </cell>
        </row>
        <row r="8">
          <cell r="B8">
            <v>500</v>
          </cell>
        </row>
        <row r="13">
          <cell r="B13">
            <v>10000</v>
          </cell>
        </row>
      </sheetData>
      <sheetData sheetId="1" refreshError="1"/>
      <sheetData sheetId="2" refreshError="1"/>
      <sheetData sheetId="3" refreshError="1"/>
      <sheetData sheetId="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 Summary"/>
      <sheetName val="D-V Summary"/>
      <sheetName val="V-D instructions"/>
      <sheetName val="V-D &gt;10TJ"/>
      <sheetName val="V-D &gt;10TJ bands"/>
      <sheetName val="V-D TariffVReads"/>
      <sheetName val="V-D Telemetry"/>
      <sheetName val="Tariffs"/>
      <sheetName val="D-V Test Change"/>
      <sheetName val="D-V TariffD GJ"/>
      <sheetName val="D-V TariffD MHQ"/>
    </sheetNames>
    <sheetDataSet>
      <sheetData sheetId="0"/>
      <sheetData sheetId="1"/>
      <sheetData sheetId="2"/>
      <sheetData sheetId="3"/>
      <sheetData sheetId="4"/>
      <sheetData sheetId="5"/>
      <sheetData sheetId="6"/>
      <sheetData sheetId="7">
        <row r="5">
          <cell r="B5">
            <v>6</v>
          </cell>
          <cell r="C5">
            <v>8.1000000000000003E-2</v>
          </cell>
          <cell r="D5">
            <v>4.7300000000000004</v>
          </cell>
          <cell r="E5">
            <v>3.37</v>
          </cell>
          <cell r="F5">
            <v>2.5</v>
          </cell>
          <cell r="G5">
            <v>0.87</v>
          </cell>
          <cell r="H5">
            <v>4.62</v>
          </cell>
          <cell r="I5">
            <v>3.17</v>
          </cell>
          <cell r="J5">
            <v>2.31</v>
          </cell>
          <cell r="K5">
            <v>0.81200000000000006</v>
          </cell>
        </row>
        <row r="6">
          <cell r="B6">
            <v>5</v>
          </cell>
          <cell r="C6">
            <v>8.1000000000000003E-2</v>
          </cell>
          <cell r="D6">
            <v>4.0999999999999996</v>
          </cell>
          <cell r="E6">
            <v>3.605</v>
          </cell>
          <cell r="F6">
            <v>2</v>
          </cell>
          <cell r="G6">
            <v>0.875</v>
          </cell>
          <cell r="H6">
            <v>3.73</v>
          </cell>
          <cell r="I6">
            <v>3.4</v>
          </cell>
          <cell r="J6">
            <v>1.7130000000000001</v>
          </cell>
          <cell r="K6">
            <v>0.81200000000000006</v>
          </cell>
        </row>
        <row r="7">
          <cell r="B7">
            <v>7</v>
          </cell>
          <cell r="C7">
            <v>0.113</v>
          </cell>
          <cell r="D7">
            <v>3.59</v>
          </cell>
          <cell r="E7">
            <v>3.59</v>
          </cell>
          <cell r="F7">
            <v>2.8</v>
          </cell>
          <cell r="G7">
            <v>1.02</v>
          </cell>
          <cell r="H7">
            <v>3.17</v>
          </cell>
          <cell r="I7">
            <v>3.17</v>
          </cell>
          <cell r="J7">
            <v>2.42</v>
          </cell>
          <cell r="K7">
            <v>0.99</v>
          </cell>
        </row>
        <row r="8">
          <cell r="B8">
            <v>15</v>
          </cell>
          <cell r="C8">
            <v>0.16450000000000001</v>
          </cell>
          <cell r="D8">
            <v>7.4215</v>
          </cell>
          <cell r="E8">
            <v>7.4215</v>
          </cell>
          <cell r="F8">
            <v>7.4215</v>
          </cell>
          <cell r="G8">
            <v>4.9112999999999998</v>
          </cell>
          <cell r="H8">
            <v>7.4215</v>
          </cell>
          <cell r="I8">
            <v>7.4215</v>
          </cell>
          <cell r="J8">
            <v>7.4215</v>
          </cell>
          <cell r="K8">
            <v>4.9112999999999998</v>
          </cell>
        </row>
        <row r="9">
          <cell r="B9">
            <v>9</v>
          </cell>
          <cell r="C9">
            <v>0.2019</v>
          </cell>
          <cell r="D9">
            <v>8.0741999999999994</v>
          </cell>
          <cell r="E9">
            <v>8.0741999999999994</v>
          </cell>
          <cell r="F9">
            <v>6.6018999999999997</v>
          </cell>
          <cell r="G9">
            <v>2.6597</v>
          </cell>
          <cell r="H9">
            <v>7.5279999999999996</v>
          </cell>
          <cell r="I9">
            <v>7.5279999999999996</v>
          </cell>
          <cell r="J9">
            <v>6.1506999999999996</v>
          </cell>
          <cell r="K9">
            <v>2.4935</v>
          </cell>
        </row>
        <row r="10">
          <cell r="B10">
            <v>8</v>
          </cell>
          <cell r="C10">
            <v>0.16800000000000001</v>
          </cell>
          <cell r="D10">
            <v>3.8</v>
          </cell>
          <cell r="E10">
            <v>3.64</v>
          </cell>
          <cell r="F10">
            <v>1.8</v>
          </cell>
          <cell r="G10">
            <v>0.87</v>
          </cell>
          <cell r="H10">
            <v>3.56</v>
          </cell>
          <cell r="I10">
            <v>3.44</v>
          </cell>
          <cell r="J10">
            <v>1.66</v>
          </cell>
          <cell r="K10">
            <v>0.84</v>
          </cell>
        </row>
        <row r="11">
          <cell r="B11">
            <v>50</v>
          </cell>
          <cell r="C11">
            <v>0.1338</v>
          </cell>
          <cell r="D11">
            <v>7.9535999999999998</v>
          </cell>
          <cell r="E11">
            <v>5.6045999999999996</v>
          </cell>
          <cell r="F11">
            <v>4.1417000000000002</v>
          </cell>
          <cell r="G11">
            <v>1.4423999999999999</v>
          </cell>
          <cell r="H11">
            <v>7.9535999999999998</v>
          </cell>
          <cell r="I11">
            <v>5.6045999999999996</v>
          </cell>
          <cell r="J11">
            <v>4.1417000000000002</v>
          </cell>
          <cell r="K11">
            <v>1.4423999999999999</v>
          </cell>
        </row>
      </sheetData>
      <sheetData sheetId="8"/>
      <sheetData sheetId="9"/>
      <sheetData sheetId="1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s"/>
      <sheetName val="MODEL ADJUSTMENTS"/>
      <sheetName val="Inflation"/>
      <sheetName val="Opex Data"/>
      <sheetName val="Opex"/>
      <sheetName val="WC"/>
      <sheetName val="WACC"/>
      <sheetName val="BB"/>
      <sheetName val="REFERENCE TARIFFS"/>
      <sheetName val="REFERENCE TARIFFS REVENUE"/>
      <sheetName val="DEMAND FORECASTS - TARIFF BLOCK"/>
      <sheetName val="Negotiated"/>
    </sheetNames>
    <sheetDataSet>
      <sheetData sheetId="0" refreshError="1"/>
      <sheetData sheetId="1" refreshError="1"/>
      <sheetData sheetId="2" refreshError="1"/>
      <sheetData sheetId="3" refreshError="1"/>
      <sheetData sheetId="4" refreshError="1"/>
      <sheetData sheetId="5" refreshError="1"/>
      <sheetData sheetId="6" refreshError="1">
        <row r="34">
          <cell r="I34">
            <v>9.6051539814175135E-2</v>
          </cell>
        </row>
        <row r="40">
          <cell r="I40">
            <v>6.2353510859769923E-2</v>
          </cell>
        </row>
        <row r="45">
          <cell r="I45">
            <v>8.6499999999999994E-2</v>
          </cell>
        </row>
        <row r="50">
          <cell r="I50">
            <v>6.1419741015335871E-2</v>
          </cell>
        </row>
      </sheetData>
      <sheetData sheetId="7" refreshError="1"/>
      <sheetData sheetId="8" refreshError="1"/>
      <sheetData sheetId="9" refreshError="1"/>
      <sheetData sheetId="10" refreshError="1"/>
      <sheetData sheetId="1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Guide"/>
      <sheetName val="Results"/>
      <sheetName val="Assumptions"/>
      <sheetName val="Initial Assets"/>
      <sheetName val="Asset Base Summary"/>
      <sheetName val="Capex (02-06) "/>
      <sheetName val="Capex (07-11)"/>
    </sheetNames>
    <sheetDataSet>
      <sheetData sheetId="0" refreshError="1"/>
      <sheetData sheetId="1" refreshError="1"/>
      <sheetData sheetId="2" refreshError="1"/>
      <sheetData sheetId="3">
        <row r="19">
          <cell r="I19" t="str">
            <v>2005-6</v>
          </cell>
          <cell r="J19" t="str">
            <v>2006-7</v>
          </cell>
          <cell r="K19" t="str">
            <v>2007-8</v>
          </cell>
          <cell r="L19" t="str">
            <v>2008-9</v>
          </cell>
          <cell r="M19" t="str">
            <v>2009-10</v>
          </cell>
          <cell r="N19" t="str">
            <v>2010-11</v>
          </cell>
        </row>
      </sheetData>
      <sheetData sheetId="4" refreshError="1"/>
      <sheetData sheetId="5" refreshError="1"/>
      <sheetData sheetId="6" refreshError="1"/>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6 ABS.Stat © App GCCSA"/>
      <sheetName val="1.6 ABS.Stat © App SA2 Houses"/>
      <sheetName val="1.6 ABS.Stat © App SA2 New TH"/>
      <sheetName val="1.6 ABS.Stat © App SA2 New H"/>
      <sheetName val="1.6 Summ Houses SA2"/>
      <sheetName val="1.6 Summ TH SA2"/>
      <sheetName val="1.6 Summ Houses &amp; TH SA2"/>
      <sheetName val="1.6 Houses &amp; TH A-Z"/>
      <sheetName val="Approvals"/>
      <sheetName val="1.6 AGN New Res Conn by suburb"/>
      <sheetName val="1.6 Suburb to SA2"/>
      <sheetName val="1.6 Network Avail by SA2"/>
      <sheetName val="1.6 Completions &amp; Approvals"/>
      <sheetName val="1.7 New Subdiv"/>
      <sheetName val="Suburbs with &gt;90% penet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A2" t="str">
            <v>ABERFOYLE PARK</v>
          </cell>
          <cell r="H2">
            <v>52</v>
          </cell>
        </row>
        <row r="3">
          <cell r="A3" t="str">
            <v>ADELAIDE</v>
          </cell>
          <cell r="H3">
            <v>47</v>
          </cell>
        </row>
        <row r="4">
          <cell r="A4" t="str">
            <v>ALBERT PARK</v>
          </cell>
          <cell r="H4">
            <v>67</v>
          </cell>
        </row>
        <row r="5">
          <cell r="A5" t="str">
            <v>ALBERTON</v>
          </cell>
          <cell r="H5">
            <v>9</v>
          </cell>
        </row>
        <row r="6">
          <cell r="A6" t="str">
            <v>ALDINGA</v>
          </cell>
          <cell r="H6">
            <v>12</v>
          </cell>
        </row>
        <row r="7">
          <cell r="A7" t="str">
            <v>ALDINGA BEACH</v>
          </cell>
          <cell r="H7">
            <v>234</v>
          </cell>
        </row>
        <row r="8">
          <cell r="A8" t="str">
            <v>ALLENBY GARDENS</v>
          </cell>
          <cell r="H8">
            <v>16</v>
          </cell>
        </row>
        <row r="9">
          <cell r="A9" t="str">
            <v>ANDREWS FARM</v>
          </cell>
          <cell r="H9">
            <v>544</v>
          </cell>
        </row>
        <row r="10">
          <cell r="A10" t="str">
            <v>ANGASTON</v>
          </cell>
          <cell r="H10">
            <v>16</v>
          </cell>
        </row>
        <row r="11">
          <cell r="A11" t="str">
            <v>ANGLE PARK</v>
          </cell>
          <cell r="H11">
            <v>14</v>
          </cell>
        </row>
        <row r="12">
          <cell r="A12" t="str">
            <v>ANGLE VALE</v>
          </cell>
          <cell r="H12">
            <v>166</v>
          </cell>
        </row>
        <row r="13">
          <cell r="A13" t="str">
            <v>ASCOT PARK</v>
          </cell>
          <cell r="H13">
            <v>67</v>
          </cell>
        </row>
        <row r="14">
          <cell r="A14" t="str">
            <v>ASHFORD</v>
          </cell>
          <cell r="H14">
            <v>7</v>
          </cell>
        </row>
        <row r="15">
          <cell r="A15" t="str">
            <v>ATHELSTONE</v>
          </cell>
          <cell r="H15">
            <v>166</v>
          </cell>
        </row>
        <row r="16">
          <cell r="A16" t="str">
            <v>ATHOL PARK</v>
          </cell>
          <cell r="H16">
            <v>84</v>
          </cell>
        </row>
        <row r="17">
          <cell r="A17" t="str">
            <v>AULDANA</v>
          </cell>
          <cell r="H17">
            <v>4</v>
          </cell>
        </row>
        <row r="18">
          <cell r="A18" t="str">
            <v>BANKSIA PARK</v>
          </cell>
          <cell r="H18">
            <v>46</v>
          </cell>
        </row>
        <row r="19">
          <cell r="A19" t="str">
            <v>BEAUMONT</v>
          </cell>
          <cell r="H19">
            <v>56</v>
          </cell>
        </row>
        <row r="20">
          <cell r="A20" t="str">
            <v>BEDFORD PARK</v>
          </cell>
          <cell r="H20">
            <v>15</v>
          </cell>
        </row>
        <row r="21">
          <cell r="A21" t="str">
            <v>BELAIR</v>
          </cell>
          <cell r="H21">
            <v>13</v>
          </cell>
        </row>
        <row r="22">
          <cell r="A22" t="str">
            <v>BELLEVUE HEIGHTS</v>
          </cell>
          <cell r="H22">
            <v>47</v>
          </cell>
        </row>
        <row r="23">
          <cell r="A23" t="str">
            <v>BERRI</v>
          </cell>
          <cell r="H23">
            <v>12</v>
          </cell>
        </row>
        <row r="24">
          <cell r="A24" t="str">
            <v>BEULAH PARK</v>
          </cell>
          <cell r="H24">
            <v>21</v>
          </cell>
        </row>
        <row r="25">
          <cell r="A25" t="str">
            <v>BEVERLEY</v>
          </cell>
          <cell r="H25">
            <v>44</v>
          </cell>
        </row>
        <row r="26">
          <cell r="A26" t="str">
            <v>BIRKENHEAD</v>
          </cell>
          <cell r="H26">
            <v>45</v>
          </cell>
        </row>
        <row r="27">
          <cell r="A27" t="str">
            <v>BLACK FOREST</v>
          </cell>
          <cell r="H27">
            <v>19</v>
          </cell>
        </row>
        <row r="28">
          <cell r="A28" t="str">
            <v>BLACKWOOD</v>
          </cell>
          <cell r="H28">
            <v>46</v>
          </cell>
        </row>
        <row r="29">
          <cell r="A29" t="str">
            <v>BLAIR ATHOL</v>
          </cell>
          <cell r="H29">
            <v>178</v>
          </cell>
        </row>
        <row r="30">
          <cell r="A30" t="str">
            <v>BLAKEVIEW</v>
          </cell>
          <cell r="H30">
            <v>822</v>
          </cell>
        </row>
        <row r="31">
          <cell r="A31" t="str">
            <v>BOWDEN</v>
          </cell>
          <cell r="H31">
            <v>56</v>
          </cell>
        </row>
        <row r="32">
          <cell r="A32" t="str">
            <v>BRAHMA LODGE</v>
          </cell>
          <cell r="H32">
            <v>40</v>
          </cell>
        </row>
        <row r="33">
          <cell r="A33" t="str">
            <v>BRIGHTON</v>
          </cell>
          <cell r="H33">
            <v>94</v>
          </cell>
        </row>
        <row r="34">
          <cell r="A34" t="str">
            <v>BROADVIEW</v>
          </cell>
          <cell r="H34">
            <v>145</v>
          </cell>
        </row>
        <row r="35">
          <cell r="A35" t="str">
            <v>BROMPTON</v>
          </cell>
          <cell r="H35">
            <v>165</v>
          </cell>
        </row>
        <row r="36">
          <cell r="A36" t="str">
            <v>BROOKLYN PARK</v>
          </cell>
          <cell r="H36">
            <v>105</v>
          </cell>
        </row>
        <row r="37">
          <cell r="A37" t="str">
            <v>BURNSIDE</v>
          </cell>
          <cell r="H37">
            <v>48</v>
          </cell>
        </row>
        <row r="38">
          <cell r="A38" t="str">
            <v>BURTON</v>
          </cell>
          <cell r="H38">
            <v>75</v>
          </cell>
        </row>
        <row r="39">
          <cell r="A39" t="str">
            <v>CAMDEN PARK</v>
          </cell>
          <cell r="H39">
            <v>68</v>
          </cell>
        </row>
        <row r="40">
          <cell r="A40" t="str">
            <v>CAMPBELLTOWN</v>
          </cell>
          <cell r="H40">
            <v>417</v>
          </cell>
        </row>
        <row r="41">
          <cell r="A41" t="str">
            <v>CAPE JAFFA</v>
          </cell>
          <cell r="H41">
            <v>8</v>
          </cell>
        </row>
        <row r="42">
          <cell r="A42" t="str">
            <v>CHANDLERS HILL</v>
          </cell>
          <cell r="H42">
            <v>8</v>
          </cell>
        </row>
        <row r="43">
          <cell r="A43" t="str">
            <v>CHELTENHAM</v>
          </cell>
          <cell r="H43">
            <v>48</v>
          </cell>
        </row>
        <row r="44">
          <cell r="A44" t="str">
            <v>CHRISTIE DOWNS</v>
          </cell>
          <cell r="H44">
            <v>77</v>
          </cell>
        </row>
        <row r="45">
          <cell r="A45" t="str">
            <v>CHRISTIES BEACH</v>
          </cell>
          <cell r="H45">
            <v>175</v>
          </cell>
        </row>
        <row r="46">
          <cell r="A46" t="str">
            <v>CLAPHAM</v>
          </cell>
          <cell r="H46">
            <v>40</v>
          </cell>
        </row>
        <row r="47">
          <cell r="A47" t="str">
            <v>CLARENCE GARDENS</v>
          </cell>
          <cell r="H47">
            <v>23</v>
          </cell>
        </row>
        <row r="48">
          <cell r="A48" t="str">
            <v>CLARENCE PARK</v>
          </cell>
          <cell r="H48">
            <v>14</v>
          </cell>
        </row>
        <row r="49">
          <cell r="A49" t="str">
            <v>CLEARVIEW</v>
          </cell>
          <cell r="H49">
            <v>247</v>
          </cell>
        </row>
        <row r="50">
          <cell r="A50" t="str">
            <v>CLOVELLY PARK</v>
          </cell>
          <cell r="H50">
            <v>141</v>
          </cell>
        </row>
        <row r="51">
          <cell r="A51" t="str">
            <v>COLLEGE PARK</v>
          </cell>
          <cell r="H51">
            <v>12</v>
          </cell>
        </row>
        <row r="52">
          <cell r="A52" t="str">
            <v>COLLINSWOOD</v>
          </cell>
          <cell r="H52">
            <v>26</v>
          </cell>
        </row>
        <row r="53">
          <cell r="A53" t="str">
            <v>COLONEL LIGHT GARDENS</v>
          </cell>
          <cell r="H53">
            <v>5</v>
          </cell>
        </row>
        <row r="54">
          <cell r="A54" t="str">
            <v>COROMANDEL VALLEY</v>
          </cell>
          <cell r="H54">
            <v>20</v>
          </cell>
        </row>
        <row r="55">
          <cell r="A55" t="str">
            <v>COWANDILLA</v>
          </cell>
          <cell r="H55">
            <v>21</v>
          </cell>
        </row>
        <row r="56">
          <cell r="A56" t="str">
            <v>CRAIGBURN FARM</v>
          </cell>
          <cell r="H56">
            <v>232</v>
          </cell>
        </row>
        <row r="57">
          <cell r="A57" t="str">
            <v>CRAIGMORE</v>
          </cell>
          <cell r="H57">
            <v>27</v>
          </cell>
        </row>
        <row r="58">
          <cell r="A58" t="str">
            <v>CROYDON</v>
          </cell>
          <cell r="H58">
            <v>12</v>
          </cell>
        </row>
        <row r="59">
          <cell r="A59" t="str">
            <v>CROYDON PARK</v>
          </cell>
          <cell r="H59">
            <v>77</v>
          </cell>
        </row>
        <row r="60">
          <cell r="A60" t="str">
            <v>CUMBERLAND PARK</v>
          </cell>
          <cell r="H60">
            <v>21</v>
          </cell>
        </row>
        <row r="61">
          <cell r="A61" t="str">
            <v>DARLINGTON</v>
          </cell>
          <cell r="H61">
            <v>7</v>
          </cell>
        </row>
        <row r="62">
          <cell r="A62" t="str">
            <v>DAVOREN PARK</v>
          </cell>
          <cell r="H62">
            <v>46</v>
          </cell>
        </row>
        <row r="63">
          <cell r="A63" t="str">
            <v>DAW PARK</v>
          </cell>
          <cell r="H63">
            <v>67</v>
          </cell>
        </row>
        <row r="64">
          <cell r="A64" t="str">
            <v>DERNANCOURT</v>
          </cell>
          <cell r="H64">
            <v>80</v>
          </cell>
        </row>
        <row r="65">
          <cell r="A65" t="str">
            <v>DEVON PARK</v>
          </cell>
          <cell r="H65">
            <v>34</v>
          </cell>
        </row>
        <row r="66">
          <cell r="A66" t="str">
            <v>DIREK</v>
          </cell>
          <cell r="H66">
            <v>182</v>
          </cell>
        </row>
        <row r="67">
          <cell r="A67" t="str">
            <v>DOVER GARDENS</v>
          </cell>
          <cell r="H67">
            <v>214</v>
          </cell>
        </row>
        <row r="68">
          <cell r="A68" t="str">
            <v>DRY CREEK</v>
          </cell>
          <cell r="H68">
            <v>10</v>
          </cell>
        </row>
        <row r="69">
          <cell r="A69" t="str">
            <v>DUDLEY PARK</v>
          </cell>
          <cell r="H69">
            <v>11</v>
          </cell>
        </row>
        <row r="70">
          <cell r="A70" t="str">
            <v>DULWICH</v>
          </cell>
          <cell r="H70">
            <v>9</v>
          </cell>
        </row>
        <row r="71">
          <cell r="A71" t="str">
            <v>EASTWOOD</v>
          </cell>
          <cell r="H71">
            <v>5</v>
          </cell>
        </row>
        <row r="72">
          <cell r="A72" t="str">
            <v>EDEN HILLS</v>
          </cell>
          <cell r="H72">
            <v>19</v>
          </cell>
        </row>
        <row r="73">
          <cell r="A73" t="str">
            <v>EDWARDSTOWN</v>
          </cell>
          <cell r="H73">
            <v>136</v>
          </cell>
        </row>
        <row r="74">
          <cell r="A74" t="str">
            <v>ELIZABETH</v>
          </cell>
          <cell r="H74">
            <v>5</v>
          </cell>
        </row>
        <row r="75">
          <cell r="A75" t="str">
            <v>ELIZABETH DOWNS</v>
          </cell>
          <cell r="H75">
            <v>39</v>
          </cell>
        </row>
        <row r="76">
          <cell r="A76" t="str">
            <v>ELIZABETH EAST</v>
          </cell>
          <cell r="H76">
            <v>20</v>
          </cell>
        </row>
        <row r="77">
          <cell r="A77" t="str">
            <v>ELIZABETH NORTH</v>
          </cell>
          <cell r="H77">
            <v>58</v>
          </cell>
        </row>
        <row r="78">
          <cell r="A78" t="str">
            <v>ELIZABETH PARK</v>
          </cell>
          <cell r="H78">
            <v>255</v>
          </cell>
        </row>
        <row r="79">
          <cell r="A79" t="str">
            <v>ELIZABETH SOUTH</v>
          </cell>
          <cell r="H79">
            <v>29</v>
          </cell>
        </row>
        <row r="80">
          <cell r="A80" t="str">
            <v>ELIZABETH VALE</v>
          </cell>
          <cell r="H80">
            <v>7</v>
          </cell>
        </row>
        <row r="81">
          <cell r="A81" t="str">
            <v>ENFIELD</v>
          </cell>
          <cell r="H81">
            <v>279</v>
          </cell>
        </row>
        <row r="82">
          <cell r="A82" t="str">
            <v>ERINDALE</v>
          </cell>
          <cell r="H82">
            <v>34</v>
          </cell>
        </row>
        <row r="83">
          <cell r="A83" t="str">
            <v>ETHELTON</v>
          </cell>
          <cell r="H83">
            <v>29</v>
          </cell>
        </row>
        <row r="84">
          <cell r="A84" t="str">
            <v>EVANDALE</v>
          </cell>
          <cell r="H84">
            <v>20</v>
          </cell>
        </row>
        <row r="85">
          <cell r="A85" t="str">
            <v>EVANSTON</v>
          </cell>
          <cell r="H85">
            <v>148</v>
          </cell>
        </row>
        <row r="86">
          <cell r="A86" t="str">
            <v>EVANSTON GARDENS</v>
          </cell>
          <cell r="H86">
            <v>399</v>
          </cell>
        </row>
        <row r="87">
          <cell r="A87" t="str">
            <v>EVANSTON PARK</v>
          </cell>
          <cell r="H87">
            <v>40</v>
          </cell>
        </row>
        <row r="88">
          <cell r="A88" t="str">
            <v>EVANSTON SOUTH</v>
          </cell>
          <cell r="H88">
            <v>116</v>
          </cell>
        </row>
        <row r="89">
          <cell r="A89" t="str">
            <v>EVERARD PARK</v>
          </cell>
          <cell r="H89">
            <v>6</v>
          </cell>
        </row>
        <row r="90">
          <cell r="A90" t="str">
            <v>EXETER</v>
          </cell>
          <cell r="H90">
            <v>17</v>
          </cell>
        </row>
        <row r="91">
          <cell r="A91" t="str">
            <v>FAIRVIEW PARK</v>
          </cell>
          <cell r="H91">
            <v>29</v>
          </cell>
        </row>
        <row r="92">
          <cell r="A92" t="str">
            <v>FELIXSTOW</v>
          </cell>
          <cell r="H92">
            <v>51</v>
          </cell>
        </row>
        <row r="93">
          <cell r="A93" t="str">
            <v>FERRYDEN PARK</v>
          </cell>
          <cell r="H93">
            <v>39</v>
          </cell>
        </row>
        <row r="94">
          <cell r="A94" t="str">
            <v>FINDON</v>
          </cell>
          <cell r="H94">
            <v>292</v>
          </cell>
        </row>
        <row r="95">
          <cell r="A95" t="str">
            <v>FIRLE</v>
          </cell>
          <cell r="H95">
            <v>44</v>
          </cell>
        </row>
        <row r="96">
          <cell r="A96" t="str">
            <v>FITZROY</v>
          </cell>
          <cell r="H96">
            <v>3</v>
          </cell>
        </row>
        <row r="97">
          <cell r="A97" t="str">
            <v>FLAGSTAFF HILL</v>
          </cell>
          <cell r="H97">
            <v>98</v>
          </cell>
        </row>
        <row r="98">
          <cell r="A98" t="str">
            <v>FLINDERS PARK</v>
          </cell>
          <cell r="H98">
            <v>227</v>
          </cell>
        </row>
        <row r="99">
          <cell r="A99" t="str">
            <v>FORESTVILLE</v>
          </cell>
          <cell r="H99">
            <v>9</v>
          </cell>
        </row>
        <row r="100">
          <cell r="A100" t="str">
            <v>FREELING</v>
          </cell>
          <cell r="H100">
            <v>145</v>
          </cell>
        </row>
        <row r="101">
          <cell r="A101" t="str">
            <v>FREWVILLE</v>
          </cell>
          <cell r="H101">
            <v>19</v>
          </cell>
        </row>
        <row r="102">
          <cell r="A102" t="str">
            <v>FULHAM</v>
          </cell>
          <cell r="H102">
            <v>86</v>
          </cell>
        </row>
        <row r="103">
          <cell r="A103" t="str">
            <v>FULHAM GARDENS</v>
          </cell>
          <cell r="H103">
            <v>180</v>
          </cell>
        </row>
        <row r="104">
          <cell r="A104" t="str">
            <v>FULLARTON</v>
          </cell>
          <cell r="H104">
            <v>48</v>
          </cell>
        </row>
        <row r="105">
          <cell r="A105" t="str">
            <v>GAWLER</v>
          </cell>
          <cell r="H105">
            <v>4</v>
          </cell>
        </row>
        <row r="106">
          <cell r="A106" t="str">
            <v>GAWLER EAST</v>
          </cell>
          <cell r="H106">
            <v>214</v>
          </cell>
        </row>
        <row r="107">
          <cell r="A107" t="str">
            <v>GAWLER SOUTH</v>
          </cell>
          <cell r="H107">
            <v>25</v>
          </cell>
        </row>
        <row r="108">
          <cell r="A108" t="str">
            <v>GAWLER WEST</v>
          </cell>
          <cell r="H108">
            <v>9</v>
          </cell>
        </row>
        <row r="109">
          <cell r="A109" t="str">
            <v>GEPPS CROSS</v>
          </cell>
          <cell r="H109">
            <v>5</v>
          </cell>
        </row>
        <row r="110">
          <cell r="A110" t="str">
            <v>GILBERTON</v>
          </cell>
          <cell r="H110">
            <v>46</v>
          </cell>
        </row>
        <row r="111">
          <cell r="A111" t="str">
            <v>GILLES PLAINS</v>
          </cell>
          <cell r="H111">
            <v>195</v>
          </cell>
        </row>
        <row r="112">
          <cell r="A112" t="str">
            <v>GILLMAN</v>
          </cell>
          <cell r="H112">
            <v>6</v>
          </cell>
        </row>
        <row r="113">
          <cell r="A113" t="str">
            <v>GLANDORE</v>
          </cell>
          <cell r="H113">
            <v>30</v>
          </cell>
        </row>
        <row r="114">
          <cell r="A114" t="str">
            <v>GLANVILLE</v>
          </cell>
          <cell r="H114">
            <v>18</v>
          </cell>
        </row>
        <row r="115">
          <cell r="A115" t="str">
            <v>GLEN OSMOND</v>
          </cell>
          <cell r="H115">
            <v>24</v>
          </cell>
        </row>
        <row r="116">
          <cell r="A116" t="str">
            <v>GLENALTA</v>
          </cell>
          <cell r="H116">
            <v>9</v>
          </cell>
        </row>
        <row r="117">
          <cell r="A117" t="str">
            <v>GLENELG</v>
          </cell>
          <cell r="H117">
            <v>19</v>
          </cell>
        </row>
        <row r="118">
          <cell r="A118" t="str">
            <v>GLENELG EAST</v>
          </cell>
          <cell r="H118">
            <v>35</v>
          </cell>
        </row>
        <row r="119">
          <cell r="A119" t="str">
            <v>GLENELG NORTH</v>
          </cell>
          <cell r="H119">
            <v>165</v>
          </cell>
        </row>
        <row r="120">
          <cell r="A120" t="str">
            <v>GLENELG SOUTH</v>
          </cell>
          <cell r="H120">
            <v>16</v>
          </cell>
        </row>
        <row r="121">
          <cell r="A121" t="str">
            <v>GLENGOWRIE</v>
          </cell>
          <cell r="H121">
            <v>257</v>
          </cell>
        </row>
        <row r="122">
          <cell r="A122" t="str">
            <v>GLENSIDE</v>
          </cell>
          <cell r="H122">
            <v>26</v>
          </cell>
        </row>
        <row r="123">
          <cell r="A123" t="str">
            <v>GLENUNGA</v>
          </cell>
          <cell r="H123">
            <v>41</v>
          </cell>
        </row>
        <row r="124">
          <cell r="A124" t="str">
            <v>GLYNDE</v>
          </cell>
          <cell r="H124">
            <v>52</v>
          </cell>
        </row>
        <row r="125">
          <cell r="A125" t="str">
            <v>GOLDEN GROVE</v>
          </cell>
          <cell r="H125">
            <v>245</v>
          </cell>
        </row>
        <row r="126">
          <cell r="A126" t="str">
            <v>GOODWOOD</v>
          </cell>
          <cell r="H126">
            <v>22</v>
          </cell>
        </row>
        <row r="127">
          <cell r="A127" t="str">
            <v>GOULD CREEK</v>
          </cell>
          <cell r="H127">
            <v>1</v>
          </cell>
        </row>
        <row r="128">
          <cell r="A128" t="str">
            <v>GRANGE</v>
          </cell>
          <cell r="H128">
            <v>168</v>
          </cell>
        </row>
        <row r="129">
          <cell r="A129" t="str">
            <v>GREENACRES</v>
          </cell>
          <cell r="H129">
            <v>243</v>
          </cell>
        </row>
        <row r="130">
          <cell r="A130" t="str">
            <v>GREENWITH</v>
          </cell>
          <cell r="H130">
            <v>30</v>
          </cell>
        </row>
        <row r="131">
          <cell r="A131" t="str">
            <v>GULFVIEW HEIGHTS</v>
          </cell>
          <cell r="H131">
            <v>22</v>
          </cell>
        </row>
        <row r="132">
          <cell r="A132" t="str">
            <v>HACKHAM</v>
          </cell>
          <cell r="H132">
            <v>52</v>
          </cell>
        </row>
        <row r="133">
          <cell r="A133" t="str">
            <v>HACKHAM WEST</v>
          </cell>
          <cell r="H133">
            <v>23</v>
          </cell>
        </row>
        <row r="134">
          <cell r="A134" t="str">
            <v>HALLETT COVE</v>
          </cell>
          <cell r="H134">
            <v>176</v>
          </cell>
        </row>
        <row r="135">
          <cell r="A135" t="str">
            <v>HAMPSTEAD GARDENS</v>
          </cell>
          <cell r="H135">
            <v>60</v>
          </cell>
        </row>
        <row r="136">
          <cell r="A136" t="str">
            <v>HAPPY VALLEY</v>
          </cell>
          <cell r="H136">
            <v>98</v>
          </cell>
        </row>
        <row r="137">
          <cell r="A137" t="str">
            <v>HAWTHORN</v>
          </cell>
          <cell r="H137">
            <v>17</v>
          </cell>
        </row>
        <row r="138">
          <cell r="A138" t="str">
            <v>HAWTHORNDENE</v>
          </cell>
          <cell r="H138">
            <v>11</v>
          </cell>
        </row>
        <row r="139">
          <cell r="A139" t="str">
            <v>HAZELWOOD PARK</v>
          </cell>
          <cell r="H139">
            <v>44</v>
          </cell>
        </row>
        <row r="140">
          <cell r="A140" t="str">
            <v>HEATHPOOL</v>
          </cell>
          <cell r="H140">
            <v>4</v>
          </cell>
        </row>
        <row r="141">
          <cell r="A141" t="str">
            <v>HECTORVILLE</v>
          </cell>
          <cell r="H141">
            <v>128</v>
          </cell>
        </row>
        <row r="142">
          <cell r="A142" t="str">
            <v>HENDON</v>
          </cell>
          <cell r="H142">
            <v>23</v>
          </cell>
        </row>
        <row r="143">
          <cell r="A143" t="str">
            <v>HENLEY BEACH</v>
          </cell>
          <cell r="H143">
            <v>239</v>
          </cell>
        </row>
        <row r="144">
          <cell r="A144" t="str">
            <v>HENLEY BEACH SOUTH</v>
          </cell>
          <cell r="H144">
            <v>162</v>
          </cell>
        </row>
        <row r="145">
          <cell r="A145" t="str">
            <v>HEWETT</v>
          </cell>
          <cell r="H145">
            <v>51</v>
          </cell>
        </row>
        <row r="146">
          <cell r="A146" t="str">
            <v>HIGHBURY</v>
          </cell>
          <cell r="H146">
            <v>97</v>
          </cell>
        </row>
        <row r="147">
          <cell r="A147" t="str">
            <v>HIGHGATE</v>
          </cell>
          <cell r="H147">
            <v>23</v>
          </cell>
        </row>
        <row r="148">
          <cell r="A148" t="str">
            <v>HILLBANK</v>
          </cell>
          <cell r="H148">
            <v>79</v>
          </cell>
        </row>
        <row r="149">
          <cell r="A149" t="str">
            <v>HILLCREST</v>
          </cell>
          <cell r="H149">
            <v>145</v>
          </cell>
        </row>
        <row r="150">
          <cell r="A150" t="str">
            <v>HILTON</v>
          </cell>
          <cell r="H150">
            <v>10</v>
          </cell>
        </row>
        <row r="151">
          <cell r="A151" t="str">
            <v>HOLDEN HILL</v>
          </cell>
          <cell r="H151">
            <v>175</v>
          </cell>
        </row>
        <row r="152">
          <cell r="A152" t="str">
            <v>HOPE VALLEY</v>
          </cell>
          <cell r="H152">
            <v>165</v>
          </cell>
        </row>
        <row r="153">
          <cell r="A153" t="str">
            <v>HOVE</v>
          </cell>
          <cell r="H153">
            <v>71</v>
          </cell>
        </row>
        <row r="154">
          <cell r="A154" t="str">
            <v>HUNTFIELD HEIGHTS</v>
          </cell>
          <cell r="H154">
            <v>111</v>
          </cell>
        </row>
        <row r="155">
          <cell r="A155" t="str">
            <v>HYDE PARK</v>
          </cell>
          <cell r="H155">
            <v>43</v>
          </cell>
        </row>
        <row r="156">
          <cell r="A156" t="str">
            <v>INGLE FARM</v>
          </cell>
          <cell r="H156">
            <v>215</v>
          </cell>
        </row>
        <row r="157">
          <cell r="A157" t="str">
            <v>JOSLIN</v>
          </cell>
          <cell r="H157">
            <v>15</v>
          </cell>
        </row>
        <row r="158">
          <cell r="A158" t="str">
            <v>KENSINGTON</v>
          </cell>
          <cell r="H158">
            <v>13</v>
          </cell>
        </row>
        <row r="159">
          <cell r="A159" t="str">
            <v>KENSINGTON GARDENS</v>
          </cell>
          <cell r="H159">
            <v>36</v>
          </cell>
        </row>
        <row r="160">
          <cell r="A160" t="str">
            <v>KENSINGTON PARK</v>
          </cell>
          <cell r="H160">
            <v>51</v>
          </cell>
        </row>
        <row r="161">
          <cell r="A161" t="str">
            <v>KENT TOWN</v>
          </cell>
          <cell r="H161">
            <v>10</v>
          </cell>
        </row>
        <row r="162">
          <cell r="A162" t="str">
            <v>KESWICK</v>
          </cell>
          <cell r="H162">
            <v>12</v>
          </cell>
        </row>
        <row r="163">
          <cell r="A163" t="str">
            <v>KIDMAN PARK</v>
          </cell>
          <cell r="H163">
            <v>143</v>
          </cell>
        </row>
        <row r="164">
          <cell r="A164" t="str">
            <v>KILBURN</v>
          </cell>
          <cell r="H164">
            <v>82</v>
          </cell>
        </row>
        <row r="165">
          <cell r="A165" t="str">
            <v>KILKENNY</v>
          </cell>
          <cell r="H165">
            <v>28</v>
          </cell>
        </row>
        <row r="166">
          <cell r="A166" t="str">
            <v>KINGS PARK</v>
          </cell>
          <cell r="H166">
            <v>2</v>
          </cell>
        </row>
        <row r="167">
          <cell r="A167" t="str">
            <v>KINGSTON PARK</v>
          </cell>
          <cell r="H167">
            <v>25</v>
          </cell>
        </row>
        <row r="168">
          <cell r="A168" t="str">
            <v>KINGSWOOD</v>
          </cell>
          <cell r="H168">
            <v>22</v>
          </cell>
        </row>
        <row r="169">
          <cell r="A169" t="str">
            <v>KLEMZIG</v>
          </cell>
          <cell r="H169">
            <v>264</v>
          </cell>
        </row>
        <row r="170">
          <cell r="A170" t="str">
            <v>KUDLA</v>
          </cell>
          <cell r="H170">
            <v>2</v>
          </cell>
        </row>
        <row r="171">
          <cell r="A171" t="str">
            <v>KURRALTA PARK</v>
          </cell>
          <cell r="H171">
            <v>63</v>
          </cell>
        </row>
        <row r="172">
          <cell r="A172" t="str">
            <v>LARGS BAY</v>
          </cell>
          <cell r="H172">
            <v>87</v>
          </cell>
        </row>
        <row r="173">
          <cell r="A173" t="str">
            <v>LARGS NORTH</v>
          </cell>
          <cell r="H173">
            <v>220</v>
          </cell>
        </row>
        <row r="174">
          <cell r="A174" t="str">
            <v>LEABROOK</v>
          </cell>
          <cell r="H174">
            <v>14</v>
          </cell>
        </row>
        <row r="175">
          <cell r="A175" t="str">
            <v>LIGHTSVIEW</v>
          </cell>
          <cell r="H175">
            <v>136</v>
          </cell>
        </row>
        <row r="176">
          <cell r="A176" t="str">
            <v>LINDEN PARK</v>
          </cell>
          <cell r="H176">
            <v>63</v>
          </cell>
        </row>
        <row r="177">
          <cell r="A177" t="str">
            <v>LOCKLEYS</v>
          </cell>
          <cell r="H177">
            <v>173</v>
          </cell>
        </row>
        <row r="178">
          <cell r="A178" t="str">
            <v>LONSDALE</v>
          </cell>
          <cell r="H178">
            <v>3</v>
          </cell>
        </row>
        <row r="179">
          <cell r="A179" t="str">
            <v>LOWER MITCHAM</v>
          </cell>
          <cell r="H179">
            <v>39</v>
          </cell>
        </row>
        <row r="180">
          <cell r="A180" t="str">
            <v>LYNTON</v>
          </cell>
          <cell r="H180">
            <v>6</v>
          </cell>
        </row>
        <row r="181">
          <cell r="A181" t="str">
            <v>MACDONALD PARK</v>
          </cell>
          <cell r="H181">
            <v>3</v>
          </cell>
        </row>
        <row r="182">
          <cell r="A182" t="str">
            <v>MAGILL</v>
          </cell>
          <cell r="H182">
            <v>308</v>
          </cell>
        </row>
        <row r="183">
          <cell r="A183" t="str">
            <v>MALVERN</v>
          </cell>
          <cell r="H183">
            <v>34</v>
          </cell>
        </row>
        <row r="184">
          <cell r="A184" t="str">
            <v>MANNINGHAM</v>
          </cell>
          <cell r="H184">
            <v>32</v>
          </cell>
        </row>
        <row r="185">
          <cell r="A185" t="str">
            <v>MANSFIELD PARK</v>
          </cell>
          <cell r="H185">
            <v>221</v>
          </cell>
        </row>
        <row r="186">
          <cell r="A186" t="str">
            <v>MARDEN</v>
          </cell>
          <cell r="H186">
            <v>79</v>
          </cell>
        </row>
        <row r="187">
          <cell r="A187" t="str">
            <v>MARINO</v>
          </cell>
          <cell r="H187">
            <v>36</v>
          </cell>
        </row>
        <row r="188">
          <cell r="A188" t="str">
            <v>MARION</v>
          </cell>
          <cell r="H188">
            <v>98</v>
          </cell>
        </row>
        <row r="189">
          <cell r="A189" t="str">
            <v>MARLESTON</v>
          </cell>
          <cell r="H189">
            <v>74</v>
          </cell>
        </row>
        <row r="190">
          <cell r="A190" t="str">
            <v>MARRYATVILLE</v>
          </cell>
          <cell r="H190">
            <v>3</v>
          </cell>
        </row>
        <row r="191">
          <cell r="A191" t="str">
            <v>MASLIN BEACH</v>
          </cell>
          <cell r="H191">
            <v>2</v>
          </cell>
        </row>
        <row r="192">
          <cell r="A192" t="str">
            <v>MAWSON LAKES</v>
          </cell>
          <cell r="H192">
            <v>490</v>
          </cell>
        </row>
        <row r="193">
          <cell r="A193" t="str">
            <v>MAYLANDS</v>
          </cell>
          <cell r="H193">
            <v>13</v>
          </cell>
        </row>
        <row r="194">
          <cell r="A194" t="str">
            <v>MCLAREN VALE</v>
          </cell>
          <cell r="H194">
            <v>4</v>
          </cell>
        </row>
        <row r="195">
          <cell r="A195" t="str">
            <v>MEDINDIE</v>
          </cell>
          <cell r="H195">
            <v>13</v>
          </cell>
        </row>
        <row r="196">
          <cell r="A196" t="str">
            <v>MEDINDIE GARDENS</v>
          </cell>
          <cell r="H196">
            <v>3</v>
          </cell>
        </row>
        <row r="197">
          <cell r="A197" t="str">
            <v>MELROSE PARK</v>
          </cell>
          <cell r="H197">
            <v>18</v>
          </cell>
        </row>
        <row r="198">
          <cell r="A198" t="str">
            <v>MILE END</v>
          </cell>
          <cell r="H198">
            <v>49</v>
          </cell>
        </row>
        <row r="199">
          <cell r="A199" t="str">
            <v>MILLSWOOD</v>
          </cell>
          <cell r="H199">
            <v>13</v>
          </cell>
        </row>
        <row r="200">
          <cell r="A200" t="str">
            <v>MITCHAM</v>
          </cell>
          <cell r="H200">
            <v>42</v>
          </cell>
        </row>
        <row r="201">
          <cell r="A201" t="str">
            <v>MITCHELL PARK</v>
          </cell>
          <cell r="H201">
            <v>203</v>
          </cell>
        </row>
        <row r="202">
          <cell r="A202" t="str">
            <v>MOANA</v>
          </cell>
          <cell r="H202">
            <v>99</v>
          </cell>
        </row>
        <row r="203">
          <cell r="A203" t="str">
            <v>MODBURY</v>
          </cell>
          <cell r="H203">
            <v>104</v>
          </cell>
        </row>
        <row r="204">
          <cell r="A204" t="str">
            <v>MODBURY HEIGHTS</v>
          </cell>
          <cell r="H204">
            <v>44</v>
          </cell>
        </row>
        <row r="205">
          <cell r="A205" t="str">
            <v>MODBURY NORTH</v>
          </cell>
          <cell r="H205">
            <v>74</v>
          </cell>
        </row>
        <row r="206">
          <cell r="A206" t="str">
            <v>MORPHETT VALE</v>
          </cell>
          <cell r="H206">
            <v>402</v>
          </cell>
        </row>
        <row r="207">
          <cell r="A207" t="str">
            <v>MORPHETTVILLE</v>
          </cell>
          <cell r="H207">
            <v>203</v>
          </cell>
        </row>
        <row r="208">
          <cell r="A208" t="str">
            <v>MOUNT GAMBIER</v>
          </cell>
          <cell r="H208">
            <v>454</v>
          </cell>
        </row>
        <row r="209">
          <cell r="A209" t="str">
            <v>MUNNO PARA</v>
          </cell>
          <cell r="H209">
            <v>426</v>
          </cell>
        </row>
        <row r="210">
          <cell r="A210" t="str">
            <v>MUNNO PARA DOWNS</v>
          </cell>
          <cell r="H210">
            <v>20</v>
          </cell>
        </row>
        <row r="211">
          <cell r="A211" t="str">
            <v>MUNNO PARA WEST</v>
          </cell>
          <cell r="H211">
            <v>895</v>
          </cell>
        </row>
        <row r="212">
          <cell r="A212" t="str">
            <v>MURRAY BRIDGE</v>
          </cell>
          <cell r="H212">
            <v>154</v>
          </cell>
        </row>
        <row r="213">
          <cell r="A213" t="str">
            <v>MYRTLE BANK</v>
          </cell>
          <cell r="H213">
            <v>40</v>
          </cell>
        </row>
        <row r="214">
          <cell r="A214" t="str">
            <v>NAILSWORTH</v>
          </cell>
          <cell r="H214">
            <v>30</v>
          </cell>
        </row>
        <row r="215">
          <cell r="A215" t="str">
            <v>NETHERBY</v>
          </cell>
          <cell r="H215">
            <v>32</v>
          </cell>
        </row>
        <row r="216">
          <cell r="A216" t="str">
            <v>NETLEY</v>
          </cell>
          <cell r="H216">
            <v>38</v>
          </cell>
        </row>
        <row r="217">
          <cell r="A217" t="str">
            <v>NEWTON</v>
          </cell>
          <cell r="H217">
            <v>128</v>
          </cell>
        </row>
        <row r="218">
          <cell r="A218" t="str">
            <v>NOARLUNGA CENTRE</v>
          </cell>
          <cell r="H218">
            <v>20</v>
          </cell>
        </row>
        <row r="219">
          <cell r="A219" t="str">
            <v>NOARLUNGA DOWNS</v>
          </cell>
          <cell r="H219">
            <v>182</v>
          </cell>
        </row>
        <row r="220">
          <cell r="A220" t="str">
            <v>NORTH ADELAIDE</v>
          </cell>
          <cell r="H220">
            <v>43</v>
          </cell>
        </row>
        <row r="221">
          <cell r="A221" t="str">
            <v>NORTH BRIGHTON</v>
          </cell>
          <cell r="H221">
            <v>61</v>
          </cell>
        </row>
        <row r="222">
          <cell r="A222" t="str">
            <v>NORTH HAVEN</v>
          </cell>
          <cell r="H222">
            <v>41</v>
          </cell>
        </row>
        <row r="223">
          <cell r="A223" t="str">
            <v>NORTH PLYMPTON</v>
          </cell>
          <cell r="H223">
            <v>116</v>
          </cell>
        </row>
        <row r="224">
          <cell r="A224" t="str">
            <v>NORTHFIELD</v>
          </cell>
          <cell r="H224">
            <v>344</v>
          </cell>
        </row>
        <row r="225">
          <cell r="A225" t="str">
            <v>NORTHGATE</v>
          </cell>
          <cell r="H225">
            <v>1150</v>
          </cell>
        </row>
        <row r="226">
          <cell r="A226" t="str">
            <v>NORWOOD</v>
          </cell>
          <cell r="H226">
            <v>98</v>
          </cell>
        </row>
        <row r="227">
          <cell r="A227" t="str">
            <v>NOVAR GARDENS</v>
          </cell>
          <cell r="H227">
            <v>26</v>
          </cell>
        </row>
        <row r="228">
          <cell r="A228" t="str">
            <v>NURIOOTPA</v>
          </cell>
          <cell r="H228">
            <v>243</v>
          </cell>
        </row>
        <row r="229">
          <cell r="A229" t="str">
            <v>O B FLAT</v>
          </cell>
          <cell r="H229">
            <v>4</v>
          </cell>
        </row>
        <row r="230">
          <cell r="A230" t="str">
            <v>OAKDEN</v>
          </cell>
          <cell r="H230">
            <v>4</v>
          </cell>
        </row>
        <row r="231">
          <cell r="A231" t="str">
            <v>OAKLANDS PARK</v>
          </cell>
          <cell r="H231">
            <v>251</v>
          </cell>
        </row>
        <row r="232">
          <cell r="A232" t="str">
            <v>OHALLORAN HILL</v>
          </cell>
          <cell r="H232">
            <v>27</v>
          </cell>
        </row>
        <row r="233">
          <cell r="A233" t="str">
            <v>OLD NOARLUNGA</v>
          </cell>
          <cell r="H233">
            <v>24</v>
          </cell>
        </row>
        <row r="234">
          <cell r="A234" t="str">
            <v>OLD REYNELLA</v>
          </cell>
          <cell r="H234">
            <v>41</v>
          </cell>
        </row>
        <row r="235">
          <cell r="A235" t="str">
            <v>ONKAPARINGA HILLS</v>
          </cell>
          <cell r="H235">
            <v>5</v>
          </cell>
        </row>
        <row r="236">
          <cell r="A236" t="str">
            <v>OSBORNE</v>
          </cell>
          <cell r="H236">
            <v>57</v>
          </cell>
        </row>
        <row r="237">
          <cell r="A237" t="str">
            <v>OSULLIVAN BEACH</v>
          </cell>
          <cell r="H237">
            <v>28</v>
          </cell>
        </row>
        <row r="238">
          <cell r="A238" t="str">
            <v>OTTOWAY</v>
          </cell>
          <cell r="H238">
            <v>47</v>
          </cell>
        </row>
        <row r="239">
          <cell r="A239" t="str">
            <v>PANORAMA</v>
          </cell>
          <cell r="H239">
            <v>23</v>
          </cell>
        </row>
        <row r="240">
          <cell r="A240" t="str">
            <v>PARA HILLS</v>
          </cell>
          <cell r="H240">
            <v>93</v>
          </cell>
        </row>
        <row r="241">
          <cell r="A241" t="str">
            <v>PARA HILLS WEST</v>
          </cell>
          <cell r="H241">
            <v>17</v>
          </cell>
        </row>
        <row r="242">
          <cell r="A242" t="str">
            <v>PARA VISTA</v>
          </cell>
          <cell r="H242">
            <v>34</v>
          </cell>
        </row>
        <row r="243">
          <cell r="A243" t="str">
            <v>PARADISE</v>
          </cell>
          <cell r="H243">
            <v>196</v>
          </cell>
        </row>
        <row r="244">
          <cell r="A244" t="str">
            <v>PARAFIELD GARDENS</v>
          </cell>
          <cell r="H244">
            <v>547</v>
          </cell>
        </row>
        <row r="245">
          <cell r="A245" t="str">
            <v>PARALOWIE</v>
          </cell>
          <cell r="H245">
            <v>255</v>
          </cell>
        </row>
        <row r="246">
          <cell r="A246" t="str">
            <v>PARK HOLME</v>
          </cell>
          <cell r="H246">
            <v>159</v>
          </cell>
        </row>
        <row r="247">
          <cell r="A247" t="str">
            <v>PARKSIDE</v>
          </cell>
          <cell r="H247">
            <v>51</v>
          </cell>
        </row>
        <row r="248">
          <cell r="A248" t="str">
            <v>PASADENA</v>
          </cell>
          <cell r="H248">
            <v>47</v>
          </cell>
        </row>
        <row r="249">
          <cell r="A249" t="str">
            <v>PAYNEHAM</v>
          </cell>
          <cell r="H249">
            <v>47</v>
          </cell>
        </row>
        <row r="250">
          <cell r="A250" t="str">
            <v>PAYNEHAM SOUTH</v>
          </cell>
          <cell r="H250">
            <v>42</v>
          </cell>
        </row>
        <row r="251">
          <cell r="A251" t="str">
            <v>PENFIELD</v>
          </cell>
          <cell r="H251">
            <v>181</v>
          </cell>
        </row>
        <row r="252">
          <cell r="A252" t="str">
            <v>PENNINGTON</v>
          </cell>
          <cell r="H252">
            <v>44</v>
          </cell>
        </row>
        <row r="253">
          <cell r="A253" t="str">
            <v>PETERHEAD</v>
          </cell>
          <cell r="H253">
            <v>17</v>
          </cell>
        </row>
        <row r="254">
          <cell r="A254" t="str">
            <v>PLYMPTON</v>
          </cell>
          <cell r="H254">
            <v>69</v>
          </cell>
        </row>
        <row r="255">
          <cell r="A255" t="str">
            <v>PLYMPTON PARK</v>
          </cell>
          <cell r="H255">
            <v>288</v>
          </cell>
        </row>
        <row r="256">
          <cell r="A256" t="str">
            <v>POORAKA</v>
          </cell>
          <cell r="H256">
            <v>92</v>
          </cell>
        </row>
        <row r="257">
          <cell r="A257" t="str">
            <v>PORT ADELAIDE</v>
          </cell>
          <cell r="H257">
            <v>6</v>
          </cell>
        </row>
        <row r="258">
          <cell r="A258" t="str">
            <v>PORT NOARLUNGA</v>
          </cell>
          <cell r="H258">
            <v>114</v>
          </cell>
        </row>
        <row r="259">
          <cell r="A259" t="str">
            <v>PORT NOARLUNGA SOUTH</v>
          </cell>
          <cell r="H259">
            <v>128</v>
          </cell>
        </row>
        <row r="260">
          <cell r="A260" t="str">
            <v>PORT PIRIE SOUTH</v>
          </cell>
          <cell r="H260">
            <v>92</v>
          </cell>
        </row>
        <row r="261">
          <cell r="A261" t="str">
            <v>PORT PIRIE WEST</v>
          </cell>
          <cell r="H261">
            <v>16</v>
          </cell>
        </row>
        <row r="262">
          <cell r="A262" t="str">
            <v>PORT WILLUNGA</v>
          </cell>
          <cell r="H262">
            <v>1</v>
          </cell>
        </row>
        <row r="263">
          <cell r="A263" t="str">
            <v>PROSPECT</v>
          </cell>
          <cell r="H263">
            <v>194</v>
          </cell>
        </row>
        <row r="264">
          <cell r="A264" t="str">
            <v>QUEENSTOWN</v>
          </cell>
          <cell r="H264">
            <v>44</v>
          </cell>
        </row>
        <row r="265">
          <cell r="A265" t="str">
            <v>REDWOOD PARK</v>
          </cell>
          <cell r="H265">
            <v>47</v>
          </cell>
        </row>
        <row r="266">
          <cell r="A266" t="str">
            <v>REID</v>
          </cell>
          <cell r="H266">
            <v>89</v>
          </cell>
        </row>
        <row r="267">
          <cell r="A267" t="str">
            <v>RENMARK</v>
          </cell>
          <cell r="H267">
            <v>2</v>
          </cell>
        </row>
        <row r="268">
          <cell r="A268" t="str">
            <v>RENOWN PARK</v>
          </cell>
          <cell r="H268">
            <v>32</v>
          </cell>
        </row>
        <row r="269">
          <cell r="A269" t="str">
            <v>REYNELLA</v>
          </cell>
          <cell r="H269">
            <v>135</v>
          </cell>
        </row>
        <row r="270">
          <cell r="A270" t="str">
            <v>REYNELLA EAST</v>
          </cell>
          <cell r="H270">
            <v>18</v>
          </cell>
        </row>
        <row r="271">
          <cell r="A271" t="str">
            <v>RICHMOND</v>
          </cell>
          <cell r="H271">
            <v>79</v>
          </cell>
        </row>
        <row r="272">
          <cell r="A272" t="str">
            <v>RIDGEHAVEN</v>
          </cell>
          <cell r="H272">
            <v>126</v>
          </cell>
        </row>
        <row r="273">
          <cell r="A273" t="str">
            <v>RIDLEYTON</v>
          </cell>
          <cell r="H273">
            <v>28</v>
          </cell>
        </row>
        <row r="274">
          <cell r="A274" t="str">
            <v>RISDON PARK</v>
          </cell>
          <cell r="H274">
            <v>41</v>
          </cell>
        </row>
        <row r="275">
          <cell r="A275" t="str">
            <v>RISDON PARK SOUTH</v>
          </cell>
          <cell r="H275">
            <v>54</v>
          </cell>
        </row>
        <row r="276">
          <cell r="A276" t="str">
            <v>ROSE PARK</v>
          </cell>
          <cell r="H276">
            <v>5</v>
          </cell>
        </row>
        <row r="277">
          <cell r="A277" t="str">
            <v>ROSEWATER</v>
          </cell>
          <cell r="H277">
            <v>48</v>
          </cell>
        </row>
        <row r="278">
          <cell r="A278" t="str">
            <v>ROSSLYN PARK</v>
          </cell>
          <cell r="H278">
            <v>35</v>
          </cell>
        </row>
        <row r="279">
          <cell r="A279" t="str">
            <v>ROSTREVOR</v>
          </cell>
          <cell r="H279">
            <v>302</v>
          </cell>
        </row>
        <row r="280">
          <cell r="A280" t="str">
            <v>ROXBY DOWNS</v>
          </cell>
          <cell r="H280">
            <v>147</v>
          </cell>
        </row>
        <row r="281">
          <cell r="A281" t="str">
            <v>ROYAL PARK</v>
          </cell>
          <cell r="H281">
            <v>132</v>
          </cell>
        </row>
        <row r="282">
          <cell r="A282" t="str">
            <v>ROYSTON PARK</v>
          </cell>
          <cell r="H282">
            <v>22</v>
          </cell>
        </row>
        <row r="283">
          <cell r="A283" t="str">
            <v>SALISBURY</v>
          </cell>
          <cell r="H283">
            <v>51</v>
          </cell>
        </row>
        <row r="284">
          <cell r="A284" t="str">
            <v>SALISBURY DOWNS</v>
          </cell>
          <cell r="H284">
            <v>192</v>
          </cell>
        </row>
        <row r="285">
          <cell r="A285" t="str">
            <v>SALISBURY EAST</v>
          </cell>
          <cell r="H285">
            <v>54</v>
          </cell>
        </row>
        <row r="286">
          <cell r="A286" t="str">
            <v>SALISBURY HEIGHTS</v>
          </cell>
          <cell r="H286">
            <v>122</v>
          </cell>
        </row>
        <row r="287">
          <cell r="A287" t="str">
            <v>SALISBURY NORTH</v>
          </cell>
          <cell r="H287">
            <v>174</v>
          </cell>
        </row>
        <row r="288">
          <cell r="A288" t="str">
            <v>SALISBURY PARK</v>
          </cell>
          <cell r="H288">
            <v>16</v>
          </cell>
        </row>
        <row r="289">
          <cell r="A289" t="str">
            <v>SALISBURY PLAIN</v>
          </cell>
          <cell r="H289">
            <v>6</v>
          </cell>
        </row>
        <row r="290">
          <cell r="A290" t="str">
            <v>SEACLIFF</v>
          </cell>
          <cell r="H290">
            <v>40</v>
          </cell>
        </row>
        <row r="291">
          <cell r="A291" t="str">
            <v>SEACLIFF PARK</v>
          </cell>
          <cell r="H291">
            <v>68</v>
          </cell>
        </row>
        <row r="292">
          <cell r="A292" t="str">
            <v>SEACOMBE GARDENS</v>
          </cell>
          <cell r="H292">
            <v>264</v>
          </cell>
        </row>
        <row r="293">
          <cell r="A293" t="str">
            <v>SEACOMBE HEIGHTS</v>
          </cell>
          <cell r="H293">
            <v>7</v>
          </cell>
        </row>
        <row r="294">
          <cell r="A294" t="str">
            <v>SEAFORD</v>
          </cell>
          <cell r="H294">
            <v>150</v>
          </cell>
        </row>
        <row r="295">
          <cell r="A295" t="str">
            <v>SEAFORD HEIGHT</v>
          </cell>
          <cell r="H295">
            <v>1</v>
          </cell>
        </row>
        <row r="296">
          <cell r="A296" t="str">
            <v>SEAFORD HEIGHTS</v>
          </cell>
          <cell r="H296">
            <v>136</v>
          </cell>
        </row>
        <row r="297">
          <cell r="A297" t="str">
            <v>SEAFORD MEADOWS</v>
          </cell>
          <cell r="H297">
            <v>886</v>
          </cell>
        </row>
        <row r="298">
          <cell r="A298" t="str">
            <v>SEAFORD RISE</v>
          </cell>
          <cell r="H298">
            <v>211</v>
          </cell>
        </row>
        <row r="299">
          <cell r="A299" t="str">
            <v>SEATON</v>
          </cell>
          <cell r="H299">
            <v>379</v>
          </cell>
        </row>
        <row r="300">
          <cell r="A300" t="str">
            <v>SEAVIEW DOWNS</v>
          </cell>
          <cell r="H300">
            <v>13</v>
          </cell>
        </row>
        <row r="301">
          <cell r="A301" t="str">
            <v>SEFTON PARK</v>
          </cell>
          <cell r="H301">
            <v>16</v>
          </cell>
        </row>
        <row r="302">
          <cell r="A302" t="str">
            <v>SEMAPHORE</v>
          </cell>
          <cell r="H302">
            <v>30</v>
          </cell>
        </row>
        <row r="303">
          <cell r="A303" t="str">
            <v>SEMAPHORE PARK</v>
          </cell>
          <cell r="H303">
            <v>85</v>
          </cell>
        </row>
        <row r="304">
          <cell r="A304" t="str">
            <v>SEMAPHORE SOUTH</v>
          </cell>
          <cell r="H304">
            <v>14</v>
          </cell>
        </row>
        <row r="305">
          <cell r="A305" t="str">
            <v>SHEIDOW PARK</v>
          </cell>
          <cell r="H305">
            <v>170</v>
          </cell>
        </row>
        <row r="306">
          <cell r="A306" t="str">
            <v>SMITHFIELD</v>
          </cell>
          <cell r="H306">
            <v>39</v>
          </cell>
        </row>
        <row r="307">
          <cell r="A307" t="str">
            <v>SMITHFIELD PLAINS</v>
          </cell>
          <cell r="H307">
            <v>260</v>
          </cell>
        </row>
        <row r="308">
          <cell r="A308" t="str">
            <v>SOLOMONTOWN</v>
          </cell>
          <cell r="H308">
            <v>12</v>
          </cell>
        </row>
        <row r="309">
          <cell r="A309" t="str">
            <v>SOMERTON PARK</v>
          </cell>
          <cell r="H309">
            <v>161</v>
          </cell>
        </row>
        <row r="310">
          <cell r="A310" t="str">
            <v>SOUTH BRIGHTON</v>
          </cell>
          <cell r="H310">
            <v>72</v>
          </cell>
        </row>
        <row r="311">
          <cell r="A311" t="str">
            <v>SOUTH PLYMPTON</v>
          </cell>
          <cell r="H311">
            <v>165</v>
          </cell>
        </row>
        <row r="312">
          <cell r="A312" t="str">
            <v>SPRINGFIELD</v>
          </cell>
          <cell r="H312">
            <v>4</v>
          </cell>
        </row>
        <row r="313">
          <cell r="A313" t="str">
            <v>ST AGNES</v>
          </cell>
          <cell r="H313">
            <v>62</v>
          </cell>
        </row>
        <row r="314">
          <cell r="A314" t="str">
            <v>ST CLAIR</v>
          </cell>
          <cell r="H314">
            <v>385</v>
          </cell>
        </row>
        <row r="315">
          <cell r="A315" t="str">
            <v>ST GEORGES</v>
          </cell>
          <cell r="H315">
            <v>55</v>
          </cell>
        </row>
        <row r="316">
          <cell r="A316" t="str">
            <v>ST MARYS</v>
          </cell>
          <cell r="H316">
            <v>142</v>
          </cell>
        </row>
        <row r="317">
          <cell r="A317" t="str">
            <v>ST MORRIS</v>
          </cell>
          <cell r="H317">
            <v>28</v>
          </cell>
        </row>
        <row r="318">
          <cell r="A318" t="str">
            <v>ST PETERS</v>
          </cell>
          <cell r="H318">
            <v>51</v>
          </cell>
        </row>
        <row r="319">
          <cell r="A319" t="str">
            <v>STEPNEY</v>
          </cell>
          <cell r="H319">
            <v>10</v>
          </cell>
        </row>
        <row r="320">
          <cell r="A320" t="str">
            <v>STONYFELL</v>
          </cell>
          <cell r="H320">
            <v>13</v>
          </cell>
        </row>
        <row r="321">
          <cell r="A321" t="str">
            <v>STURT</v>
          </cell>
          <cell r="H321">
            <v>150</v>
          </cell>
        </row>
        <row r="322">
          <cell r="A322" t="str">
            <v>SURREY DOWNS</v>
          </cell>
          <cell r="H322">
            <v>24</v>
          </cell>
        </row>
        <row r="323">
          <cell r="A323" t="str">
            <v>TANUNDA</v>
          </cell>
          <cell r="H323">
            <v>25</v>
          </cell>
        </row>
        <row r="324">
          <cell r="A324" t="str">
            <v>TAPEROO</v>
          </cell>
          <cell r="H324">
            <v>75</v>
          </cell>
        </row>
        <row r="325">
          <cell r="A325" t="str">
            <v>TEA TREE GULLY</v>
          </cell>
          <cell r="H325">
            <v>85</v>
          </cell>
        </row>
        <row r="326">
          <cell r="A326" t="str">
            <v>TENNYSON</v>
          </cell>
          <cell r="H326">
            <v>34</v>
          </cell>
        </row>
        <row r="327">
          <cell r="A327" t="str">
            <v>TERINGIE</v>
          </cell>
          <cell r="H327">
            <v>2</v>
          </cell>
        </row>
        <row r="328">
          <cell r="A328" t="str">
            <v>THEBARTON</v>
          </cell>
          <cell r="H328">
            <v>30</v>
          </cell>
        </row>
        <row r="329">
          <cell r="A329" t="str">
            <v>THORNGATE</v>
          </cell>
          <cell r="H329">
            <v>2</v>
          </cell>
        </row>
        <row r="330">
          <cell r="A330" t="str">
            <v>TOORAK GARDENS</v>
          </cell>
          <cell r="H330">
            <v>19</v>
          </cell>
        </row>
        <row r="331">
          <cell r="A331" t="str">
            <v>TORRENS PARK</v>
          </cell>
          <cell r="H331">
            <v>47</v>
          </cell>
        </row>
        <row r="332">
          <cell r="A332" t="str">
            <v>TORRENSVILLE</v>
          </cell>
          <cell r="H332">
            <v>49</v>
          </cell>
        </row>
        <row r="333">
          <cell r="A333" t="str">
            <v>TRANMERE</v>
          </cell>
          <cell r="H333">
            <v>157</v>
          </cell>
        </row>
        <row r="334">
          <cell r="A334" t="str">
            <v>TRINITY GARDENS</v>
          </cell>
          <cell r="H334">
            <v>42</v>
          </cell>
        </row>
        <row r="335">
          <cell r="A335" t="str">
            <v>TROTT PARK</v>
          </cell>
          <cell r="H335">
            <v>64</v>
          </cell>
        </row>
        <row r="336">
          <cell r="A336" t="str">
            <v>TUSMORE</v>
          </cell>
          <cell r="H336">
            <v>5</v>
          </cell>
        </row>
        <row r="337">
          <cell r="A337" t="str">
            <v>TWO WELLS</v>
          </cell>
          <cell r="H337">
            <v>4</v>
          </cell>
        </row>
        <row r="338">
          <cell r="A338" t="str">
            <v>UNDERDALE</v>
          </cell>
          <cell r="H338">
            <v>36</v>
          </cell>
        </row>
        <row r="339">
          <cell r="A339" t="str">
            <v>UNLEY</v>
          </cell>
          <cell r="H339">
            <v>54</v>
          </cell>
        </row>
        <row r="340">
          <cell r="A340" t="str">
            <v>UNLEY PARK</v>
          </cell>
          <cell r="H340">
            <v>19</v>
          </cell>
        </row>
        <row r="341">
          <cell r="A341" t="str">
            <v>URRBRAE</v>
          </cell>
          <cell r="H341">
            <v>1</v>
          </cell>
        </row>
        <row r="342">
          <cell r="A342" t="str">
            <v>VALE PARK</v>
          </cell>
          <cell r="H342">
            <v>123</v>
          </cell>
        </row>
        <row r="343">
          <cell r="A343" t="str">
            <v>VALLEY VIEW</v>
          </cell>
          <cell r="H343">
            <v>137</v>
          </cell>
        </row>
        <row r="344">
          <cell r="A344" t="str">
            <v>VIRGINIA</v>
          </cell>
          <cell r="H344">
            <v>85</v>
          </cell>
        </row>
        <row r="345">
          <cell r="A345" t="str">
            <v>VISTA</v>
          </cell>
          <cell r="H345">
            <v>20</v>
          </cell>
        </row>
        <row r="346">
          <cell r="A346" t="str">
            <v>WALKERVILLE</v>
          </cell>
          <cell r="H346">
            <v>46</v>
          </cell>
        </row>
        <row r="347">
          <cell r="A347" t="str">
            <v>WALKLEY HEIGHTS</v>
          </cell>
          <cell r="H347">
            <v>8</v>
          </cell>
        </row>
        <row r="348">
          <cell r="A348" t="str">
            <v>WALLAROO</v>
          </cell>
          <cell r="H348">
            <v>27</v>
          </cell>
        </row>
        <row r="349">
          <cell r="A349" t="str">
            <v>WARRADALE</v>
          </cell>
          <cell r="H349">
            <v>261</v>
          </cell>
        </row>
        <row r="350">
          <cell r="A350" t="str">
            <v>WATTLE PARK</v>
          </cell>
          <cell r="H350">
            <v>24</v>
          </cell>
        </row>
        <row r="351">
          <cell r="A351" t="str">
            <v>WAYVILLE</v>
          </cell>
          <cell r="H351">
            <v>4</v>
          </cell>
        </row>
        <row r="352">
          <cell r="A352" t="str">
            <v>WELLAND</v>
          </cell>
          <cell r="H352">
            <v>8</v>
          </cell>
        </row>
        <row r="353">
          <cell r="A353" t="str">
            <v>WEST BEACH</v>
          </cell>
          <cell r="H353">
            <v>146</v>
          </cell>
        </row>
        <row r="354">
          <cell r="A354" t="str">
            <v>WEST CROYDON</v>
          </cell>
          <cell r="H354">
            <v>44</v>
          </cell>
        </row>
        <row r="355">
          <cell r="A355" t="str">
            <v>WEST HINDMARSH</v>
          </cell>
          <cell r="H355">
            <v>11</v>
          </cell>
        </row>
        <row r="356">
          <cell r="A356" t="str">
            <v>WEST LAKES</v>
          </cell>
          <cell r="H356">
            <v>96</v>
          </cell>
        </row>
        <row r="357">
          <cell r="A357" t="str">
            <v>WEST LAKES SHORE</v>
          </cell>
          <cell r="H357">
            <v>100</v>
          </cell>
        </row>
        <row r="358">
          <cell r="A358" t="str">
            <v>WEST RICHMOND</v>
          </cell>
          <cell r="H358">
            <v>29</v>
          </cell>
        </row>
        <row r="359">
          <cell r="A359" t="str">
            <v>WESTBOURNE PARK</v>
          </cell>
          <cell r="H359">
            <v>25</v>
          </cell>
        </row>
        <row r="360">
          <cell r="A360" t="str">
            <v>WHYALLA</v>
          </cell>
          <cell r="H360">
            <v>26</v>
          </cell>
        </row>
        <row r="361">
          <cell r="A361" t="str">
            <v>WHYALLA JENKINS</v>
          </cell>
          <cell r="H361">
            <v>252</v>
          </cell>
        </row>
        <row r="362">
          <cell r="A362" t="str">
            <v>WHYALLA NORRIE</v>
          </cell>
          <cell r="H362">
            <v>89</v>
          </cell>
        </row>
        <row r="363">
          <cell r="A363" t="str">
            <v>WHYALLA PLAYFORD</v>
          </cell>
          <cell r="H363">
            <v>8</v>
          </cell>
        </row>
        <row r="364">
          <cell r="A364" t="str">
            <v>WHYALLA STUART</v>
          </cell>
          <cell r="H364">
            <v>71</v>
          </cell>
        </row>
        <row r="365">
          <cell r="A365" t="str">
            <v>WILLASTON</v>
          </cell>
          <cell r="H365">
            <v>35</v>
          </cell>
        </row>
        <row r="366">
          <cell r="A366" t="str">
            <v>WINDSOR GARDENS</v>
          </cell>
          <cell r="H366">
            <v>270</v>
          </cell>
        </row>
        <row r="367">
          <cell r="A367" t="str">
            <v>WOODCROFT</v>
          </cell>
          <cell r="H367">
            <v>211</v>
          </cell>
        </row>
        <row r="368">
          <cell r="A368" t="str">
            <v>WOODFORDE</v>
          </cell>
          <cell r="H368">
            <v>2</v>
          </cell>
        </row>
        <row r="369">
          <cell r="A369" t="str">
            <v>WOODVILLE</v>
          </cell>
          <cell r="H369">
            <v>126</v>
          </cell>
        </row>
        <row r="370">
          <cell r="A370" t="str">
            <v>WOODVILLE GARDENS</v>
          </cell>
          <cell r="H370">
            <v>53</v>
          </cell>
        </row>
        <row r="371">
          <cell r="A371" t="str">
            <v>WOODVILLE NORTH</v>
          </cell>
          <cell r="H371">
            <v>69</v>
          </cell>
        </row>
        <row r="372">
          <cell r="A372" t="str">
            <v>WOODVILLE PARK</v>
          </cell>
          <cell r="H372">
            <v>40</v>
          </cell>
        </row>
        <row r="373">
          <cell r="A373" t="str">
            <v>WOODVILLE SOUTH</v>
          </cell>
          <cell r="H373">
            <v>143</v>
          </cell>
        </row>
        <row r="374">
          <cell r="A374" t="str">
            <v>WOODVILLE WEST</v>
          </cell>
          <cell r="H374">
            <v>244</v>
          </cell>
        </row>
        <row r="375">
          <cell r="A375" t="str">
            <v>WORROLONG</v>
          </cell>
          <cell r="H375">
            <v>92</v>
          </cell>
        </row>
        <row r="376">
          <cell r="A376" t="str">
            <v>WYNN VALE</v>
          </cell>
          <cell r="H376">
            <v>5</v>
          </cell>
        </row>
        <row r="377">
          <cell r="A377" t="str">
            <v>YATALA VALE</v>
          </cell>
          <cell r="H377">
            <v>5</v>
          </cell>
        </row>
      </sheetData>
      <sheetData sheetId="11">
        <row r="2">
          <cell r="A2" t="str">
            <v>ABERFOYLE PARK</v>
          </cell>
          <cell r="C2" t="str">
            <v>Onkaparinga</v>
          </cell>
          <cell r="D2" t="str">
            <v>Adelaide - South</v>
          </cell>
        </row>
        <row r="3">
          <cell r="A3" t="str">
            <v>ADELAIDE</v>
          </cell>
          <cell r="C3" t="str">
            <v>Adelaide City</v>
          </cell>
          <cell r="D3" t="str">
            <v>Adelaide - Central and Hills</v>
          </cell>
        </row>
        <row r="4">
          <cell r="A4" t="str">
            <v>ALBERT PARK</v>
          </cell>
          <cell r="C4" t="str">
            <v>Charles Sturt</v>
          </cell>
          <cell r="D4" t="str">
            <v>Adelaide - West</v>
          </cell>
        </row>
        <row r="5">
          <cell r="A5" t="str">
            <v>ALBERTON</v>
          </cell>
          <cell r="C5" t="str">
            <v>Port Adelaide - West</v>
          </cell>
          <cell r="D5" t="str">
            <v>Adelaide - West</v>
          </cell>
        </row>
        <row r="6">
          <cell r="A6" t="str">
            <v>ALDINGA</v>
          </cell>
          <cell r="C6" t="str">
            <v>Onkaparinga</v>
          </cell>
          <cell r="D6" t="str">
            <v>Adelaide - South</v>
          </cell>
        </row>
        <row r="7">
          <cell r="A7" t="str">
            <v>ALDINGA BEACH</v>
          </cell>
          <cell r="C7" t="str">
            <v>Onkaparinga</v>
          </cell>
          <cell r="D7" t="str">
            <v>Adelaide - South</v>
          </cell>
        </row>
        <row r="8">
          <cell r="A8" t="str">
            <v>ALLENBY GARDENS</v>
          </cell>
          <cell r="C8" t="str">
            <v>Charles Sturt</v>
          </cell>
          <cell r="D8" t="str">
            <v>Adelaide - West</v>
          </cell>
        </row>
        <row r="9">
          <cell r="A9" t="str">
            <v>ANDREWS FARM</v>
          </cell>
          <cell r="C9" t="str">
            <v>Playford</v>
          </cell>
          <cell r="D9" t="str">
            <v>Adelaide - North</v>
          </cell>
        </row>
        <row r="10">
          <cell r="A10" t="str">
            <v>ANGASTON</v>
          </cell>
          <cell r="C10" t="str">
            <v>Barossa</v>
          </cell>
          <cell r="D10" t="str">
            <v>Barossa - Yorke - Mid North</v>
          </cell>
        </row>
        <row r="11">
          <cell r="A11" t="str">
            <v>ANGLE PARK</v>
          </cell>
          <cell r="C11" t="str">
            <v>Port Adelaide - West</v>
          </cell>
          <cell r="D11" t="str">
            <v>Adelaide - West</v>
          </cell>
        </row>
        <row r="12">
          <cell r="A12" t="str">
            <v>ANGLE VALE</v>
          </cell>
          <cell r="C12" t="str">
            <v>Playford</v>
          </cell>
          <cell r="D12" t="str">
            <v>Adelaide - North</v>
          </cell>
        </row>
        <row r="13">
          <cell r="A13" t="str">
            <v>ASCOT PARK</v>
          </cell>
          <cell r="C13" t="str">
            <v>Marion</v>
          </cell>
          <cell r="D13" t="str">
            <v>Adelaide - South</v>
          </cell>
        </row>
        <row r="14">
          <cell r="A14" t="str">
            <v>ASHFORD</v>
          </cell>
          <cell r="C14" t="str">
            <v>West Torrens</v>
          </cell>
          <cell r="D14" t="str">
            <v>Adelaide - West</v>
          </cell>
        </row>
        <row r="15">
          <cell r="A15" t="str">
            <v>ATHELSTONE</v>
          </cell>
          <cell r="C15" t="str">
            <v>Campbelltown</v>
          </cell>
          <cell r="D15" t="str">
            <v>Adelaide - Central and Hills</v>
          </cell>
        </row>
        <row r="16">
          <cell r="A16" t="str">
            <v>ATHOL PARK</v>
          </cell>
          <cell r="C16" t="str">
            <v>Charles Sturt</v>
          </cell>
          <cell r="D16" t="str">
            <v>Adelaide - West</v>
          </cell>
        </row>
        <row r="17">
          <cell r="A17" t="str">
            <v>AULDANA</v>
          </cell>
          <cell r="C17" t="str">
            <v>Burnside</v>
          </cell>
          <cell r="D17" t="str">
            <v>Adelaide - Central and Hills</v>
          </cell>
        </row>
        <row r="18">
          <cell r="A18" t="str">
            <v>BANKSIA PARK</v>
          </cell>
          <cell r="C18" t="str">
            <v>Tea Tree Gully</v>
          </cell>
          <cell r="D18" t="str">
            <v>Adelaide - North</v>
          </cell>
        </row>
        <row r="19">
          <cell r="A19" t="str">
            <v>BEAUMONT</v>
          </cell>
          <cell r="C19" t="str">
            <v>Burnside</v>
          </cell>
          <cell r="D19" t="str">
            <v>Adelaide - Central and Hills</v>
          </cell>
        </row>
        <row r="20">
          <cell r="A20" t="str">
            <v>BEDFORD PARK</v>
          </cell>
          <cell r="C20" t="str">
            <v>Mitcham</v>
          </cell>
          <cell r="D20" t="str">
            <v>Adelaide - South</v>
          </cell>
        </row>
        <row r="21">
          <cell r="A21" t="str">
            <v>BELAIR</v>
          </cell>
          <cell r="C21" t="str">
            <v>Mitcham</v>
          </cell>
          <cell r="D21" t="str">
            <v>Adelaide - South</v>
          </cell>
        </row>
        <row r="22">
          <cell r="A22" t="str">
            <v>BELLEVUE HEIGHTS</v>
          </cell>
          <cell r="C22" t="str">
            <v>Mitcham</v>
          </cell>
          <cell r="D22" t="str">
            <v>Adelaide - South</v>
          </cell>
        </row>
        <row r="23">
          <cell r="A23" t="str">
            <v>BERRI</v>
          </cell>
          <cell r="C23" t="str">
            <v>Murray and Mallee</v>
          </cell>
          <cell r="D23" t="str">
            <v>South Australia - South East</v>
          </cell>
        </row>
        <row r="24">
          <cell r="A24" t="str">
            <v>BEULAH PARK</v>
          </cell>
          <cell r="C24" t="str">
            <v>Burnside</v>
          </cell>
          <cell r="D24" t="str">
            <v>Adelaide - Central and Hills</v>
          </cell>
        </row>
        <row r="25">
          <cell r="A25" t="str">
            <v>BEVERLEY</v>
          </cell>
          <cell r="C25" t="str">
            <v>Charles Sturt</v>
          </cell>
          <cell r="D25" t="str">
            <v>Adelaide - West</v>
          </cell>
        </row>
        <row r="26">
          <cell r="A26" t="str">
            <v>BIRKENHEAD</v>
          </cell>
          <cell r="C26" t="str">
            <v>Port Adelaide - West</v>
          </cell>
          <cell r="D26" t="str">
            <v>Adelaide - West</v>
          </cell>
        </row>
        <row r="27">
          <cell r="A27" t="str">
            <v>BLACK FOREST</v>
          </cell>
          <cell r="C27" t="str">
            <v>Unley</v>
          </cell>
          <cell r="D27" t="str">
            <v>Adelaide - Central and Hills</v>
          </cell>
        </row>
        <row r="28">
          <cell r="A28" t="str">
            <v>BLACKWOOD</v>
          </cell>
          <cell r="C28" t="str">
            <v>Mitcham</v>
          </cell>
          <cell r="D28" t="str">
            <v>Adelaide - South</v>
          </cell>
        </row>
        <row r="29">
          <cell r="A29" t="str">
            <v>BLAIR ATHOL</v>
          </cell>
          <cell r="C29" t="str">
            <v>Port Adelaide - East</v>
          </cell>
          <cell r="D29" t="str">
            <v>Adelaide - North</v>
          </cell>
        </row>
        <row r="30">
          <cell r="A30" t="str">
            <v>BLAKEVIEW</v>
          </cell>
          <cell r="C30" t="str">
            <v>Playford</v>
          </cell>
          <cell r="D30" t="str">
            <v>Adelaide - North</v>
          </cell>
        </row>
        <row r="31">
          <cell r="A31" t="str">
            <v>BOWDEN</v>
          </cell>
          <cell r="C31" t="str">
            <v>Charles Sturt</v>
          </cell>
          <cell r="D31" t="str">
            <v>Adelaide - West</v>
          </cell>
        </row>
        <row r="32">
          <cell r="A32" t="str">
            <v>BRAHMA LODGE</v>
          </cell>
          <cell r="C32" t="str">
            <v>Salisbury</v>
          </cell>
          <cell r="D32" t="str">
            <v>Adelaide - North</v>
          </cell>
        </row>
        <row r="33">
          <cell r="A33" t="str">
            <v>BRIGHTON</v>
          </cell>
          <cell r="C33" t="str">
            <v>Holdfast Bay</v>
          </cell>
          <cell r="D33" t="str">
            <v>Adelaide - South</v>
          </cell>
        </row>
        <row r="34">
          <cell r="A34" t="str">
            <v>BROADVIEW</v>
          </cell>
          <cell r="C34" t="str">
            <v>Prospect - Walkerville</v>
          </cell>
          <cell r="D34" t="str">
            <v>Adelaide - Central and Hills</v>
          </cell>
        </row>
        <row r="35">
          <cell r="A35" t="str">
            <v>BROMPTON</v>
          </cell>
          <cell r="C35" t="str">
            <v>Charles Sturt</v>
          </cell>
          <cell r="D35" t="str">
            <v>Adelaide - West</v>
          </cell>
        </row>
        <row r="36">
          <cell r="A36" t="str">
            <v>BROOKLYN PARK</v>
          </cell>
          <cell r="C36" t="str">
            <v>West Torrens</v>
          </cell>
          <cell r="D36" t="str">
            <v>Adelaide - West</v>
          </cell>
        </row>
        <row r="37">
          <cell r="A37" t="str">
            <v>BURNSIDE</v>
          </cell>
          <cell r="C37" t="str">
            <v>Burnside</v>
          </cell>
          <cell r="D37" t="str">
            <v>Adelaide - Central and Hills</v>
          </cell>
        </row>
        <row r="38">
          <cell r="A38" t="str">
            <v>BURTON</v>
          </cell>
          <cell r="C38" t="str">
            <v>Salisbury</v>
          </cell>
          <cell r="D38" t="str">
            <v>Adelaide - North</v>
          </cell>
        </row>
        <row r="39">
          <cell r="A39" t="str">
            <v>CAMDEN PARK</v>
          </cell>
          <cell r="C39" t="str">
            <v>West Torrens</v>
          </cell>
          <cell r="D39" t="str">
            <v>Adelaide - West</v>
          </cell>
        </row>
        <row r="40">
          <cell r="A40" t="str">
            <v>CAMPBELLTOWN</v>
          </cell>
          <cell r="C40" t="str">
            <v>Campbelltown</v>
          </cell>
          <cell r="D40" t="str">
            <v>Adelaide - Central and Hills</v>
          </cell>
        </row>
        <row r="41">
          <cell r="A41" t="str">
            <v>CAPE JAFFA</v>
          </cell>
          <cell r="C41" t="str">
            <v>Limestone Coast</v>
          </cell>
          <cell r="D41" t="str">
            <v>South Australia - South East</v>
          </cell>
        </row>
        <row r="42">
          <cell r="A42" t="str">
            <v>CHANDLERS HILL</v>
          </cell>
          <cell r="C42" t="str">
            <v>Onkaparinga</v>
          </cell>
          <cell r="D42" t="str">
            <v>Adelaide - South</v>
          </cell>
        </row>
        <row r="43">
          <cell r="A43" t="str">
            <v>CHELTENHAM</v>
          </cell>
          <cell r="C43" t="str">
            <v>Charles Sturt</v>
          </cell>
          <cell r="D43" t="str">
            <v>Adelaide - West</v>
          </cell>
        </row>
        <row r="44">
          <cell r="A44" t="str">
            <v>CHRISTIE DOWNS</v>
          </cell>
          <cell r="C44" t="str">
            <v>Onkaparinga</v>
          </cell>
          <cell r="D44" t="str">
            <v>Adelaide - South</v>
          </cell>
        </row>
        <row r="45">
          <cell r="A45" t="str">
            <v>CHRISTIES BEACH</v>
          </cell>
          <cell r="C45" t="str">
            <v>Onkaparinga</v>
          </cell>
          <cell r="D45" t="str">
            <v>Adelaide - South</v>
          </cell>
        </row>
        <row r="46">
          <cell r="A46" t="str">
            <v>CLAPHAM</v>
          </cell>
          <cell r="C46" t="str">
            <v>Mitcham</v>
          </cell>
          <cell r="D46" t="str">
            <v>Adelaide - South</v>
          </cell>
        </row>
        <row r="47">
          <cell r="A47" t="str">
            <v>CLARENCE GARDENS</v>
          </cell>
          <cell r="C47" t="str">
            <v>Mitcham</v>
          </cell>
          <cell r="D47" t="str">
            <v>Adelaide - South</v>
          </cell>
        </row>
        <row r="48">
          <cell r="A48" t="str">
            <v>CLARENCE PARK</v>
          </cell>
          <cell r="C48" t="str">
            <v>Unley</v>
          </cell>
          <cell r="D48" t="str">
            <v>Adelaide - Central and Hills</v>
          </cell>
        </row>
        <row r="49">
          <cell r="A49" t="str">
            <v>CLEARVIEW</v>
          </cell>
          <cell r="C49" t="str">
            <v>Port Adelaide - East</v>
          </cell>
          <cell r="D49" t="str">
            <v>Adelaide - North</v>
          </cell>
        </row>
        <row r="50">
          <cell r="A50" t="str">
            <v>CLOVELLY PARK</v>
          </cell>
          <cell r="C50" t="str">
            <v>Marion</v>
          </cell>
          <cell r="D50" t="str">
            <v>Adelaide - South</v>
          </cell>
        </row>
        <row r="51">
          <cell r="A51" t="str">
            <v>COLLEGE PARK</v>
          </cell>
          <cell r="C51" t="str">
            <v>Norwood - Payneham - St Peters</v>
          </cell>
          <cell r="D51" t="str">
            <v>Adelaide - Central and Hills</v>
          </cell>
        </row>
        <row r="52">
          <cell r="A52" t="str">
            <v>COLLINSWOOD</v>
          </cell>
          <cell r="C52" t="str">
            <v>Prospect - Walkerville</v>
          </cell>
          <cell r="D52" t="str">
            <v>Adelaide - Central and Hills</v>
          </cell>
        </row>
        <row r="53">
          <cell r="A53" t="str">
            <v>COLONEL LIGHT GARDENS</v>
          </cell>
          <cell r="C53" t="str">
            <v>Mitcham</v>
          </cell>
          <cell r="D53" t="str">
            <v>Adelaide - South</v>
          </cell>
        </row>
        <row r="54">
          <cell r="A54" t="str">
            <v>COROMANDEL VALLEY</v>
          </cell>
          <cell r="C54" t="str">
            <v>Onkaparinga</v>
          </cell>
          <cell r="D54" t="str">
            <v>Adelaide - South</v>
          </cell>
        </row>
        <row r="55">
          <cell r="A55" t="str">
            <v>COWANDILLA</v>
          </cell>
          <cell r="C55" t="str">
            <v>West Torrens</v>
          </cell>
          <cell r="D55" t="str">
            <v>Adelaide - West</v>
          </cell>
        </row>
        <row r="56">
          <cell r="A56" t="str">
            <v>CRAIGBURN FARM</v>
          </cell>
          <cell r="C56" t="str">
            <v>Mitcham</v>
          </cell>
          <cell r="D56" t="str">
            <v>Adelaide - South</v>
          </cell>
        </row>
        <row r="57">
          <cell r="A57" t="str">
            <v>CRAIGMORE</v>
          </cell>
          <cell r="C57" t="str">
            <v>Playford</v>
          </cell>
          <cell r="D57" t="str">
            <v>Adelaide - North</v>
          </cell>
        </row>
        <row r="58">
          <cell r="A58" t="str">
            <v>CROYDON</v>
          </cell>
          <cell r="C58" t="str">
            <v>Charles Sturt</v>
          </cell>
          <cell r="D58" t="str">
            <v>Adelaide - West</v>
          </cell>
        </row>
        <row r="59">
          <cell r="A59" t="str">
            <v>CROYDON PARK</v>
          </cell>
          <cell r="C59" t="str">
            <v>Port Adelaide - West</v>
          </cell>
          <cell r="D59" t="str">
            <v>Adelaide - West</v>
          </cell>
        </row>
        <row r="60">
          <cell r="A60" t="str">
            <v>CUMBERLAND PARK</v>
          </cell>
          <cell r="C60" t="str">
            <v>Mitcham</v>
          </cell>
          <cell r="D60" t="str">
            <v>Adelaide - South</v>
          </cell>
        </row>
        <row r="61">
          <cell r="A61" t="str">
            <v>DARLINGTON</v>
          </cell>
          <cell r="C61" t="str">
            <v>Marion</v>
          </cell>
          <cell r="D61" t="str">
            <v>Adelaide - South</v>
          </cell>
        </row>
        <row r="62">
          <cell r="A62" t="str">
            <v>DAVOREN PARK</v>
          </cell>
          <cell r="C62" t="str">
            <v>Playford</v>
          </cell>
          <cell r="D62" t="str">
            <v>Adelaide - North</v>
          </cell>
        </row>
        <row r="63">
          <cell r="A63" t="str">
            <v>DAW PARK</v>
          </cell>
          <cell r="C63" t="str">
            <v>Mitcham</v>
          </cell>
          <cell r="D63" t="str">
            <v>Adelaide - South</v>
          </cell>
        </row>
        <row r="64">
          <cell r="A64" t="str">
            <v>DERNANCOURT</v>
          </cell>
          <cell r="C64" t="str">
            <v>Tea Tree Gully</v>
          </cell>
          <cell r="D64" t="str">
            <v>Adelaide - North</v>
          </cell>
        </row>
        <row r="65">
          <cell r="A65" t="str">
            <v>DEVON PARK</v>
          </cell>
          <cell r="C65" t="str">
            <v>Port Adelaide - West</v>
          </cell>
          <cell r="D65" t="str">
            <v>Adelaide - West</v>
          </cell>
        </row>
        <row r="66">
          <cell r="A66" t="str">
            <v>DIREK</v>
          </cell>
          <cell r="C66" t="str">
            <v>Salisbury</v>
          </cell>
          <cell r="D66" t="str">
            <v>Adelaide - North</v>
          </cell>
        </row>
        <row r="67">
          <cell r="A67" t="str">
            <v>DOVER GARDENS</v>
          </cell>
          <cell r="C67" t="str">
            <v>Marion</v>
          </cell>
          <cell r="D67" t="str">
            <v>Adelaide - South</v>
          </cell>
        </row>
        <row r="68">
          <cell r="A68" t="str">
            <v>DRY CREEK</v>
          </cell>
          <cell r="C68" t="str">
            <v>Port Adelaide - East</v>
          </cell>
          <cell r="D68" t="str">
            <v>Adelaide - North</v>
          </cell>
        </row>
        <row r="69">
          <cell r="A69" t="str">
            <v>DUDLEY PARK</v>
          </cell>
          <cell r="C69" t="str">
            <v>Port Adelaide - West</v>
          </cell>
          <cell r="D69" t="str">
            <v>Adelaide - West</v>
          </cell>
        </row>
        <row r="70">
          <cell r="A70" t="str">
            <v>DULWICH</v>
          </cell>
          <cell r="C70" t="str">
            <v>Burnside</v>
          </cell>
          <cell r="D70" t="str">
            <v>Adelaide - Central and Hills</v>
          </cell>
        </row>
        <row r="71">
          <cell r="A71" t="str">
            <v>EASTWOOD</v>
          </cell>
          <cell r="C71" t="str">
            <v>Burnside</v>
          </cell>
          <cell r="D71" t="str">
            <v>Adelaide - Central and Hills</v>
          </cell>
        </row>
        <row r="72">
          <cell r="A72" t="str">
            <v>EDEN HILLS</v>
          </cell>
          <cell r="C72" t="str">
            <v>Mitcham</v>
          </cell>
          <cell r="D72" t="str">
            <v>Adelaide - South</v>
          </cell>
        </row>
        <row r="73">
          <cell r="A73" t="str">
            <v>EDWARDSTOWN</v>
          </cell>
          <cell r="C73" t="str">
            <v>Marion</v>
          </cell>
          <cell r="D73" t="str">
            <v>Adelaide - South</v>
          </cell>
        </row>
        <row r="74">
          <cell r="A74" t="str">
            <v>ELIZABETH</v>
          </cell>
          <cell r="C74" t="str">
            <v>Playford</v>
          </cell>
          <cell r="D74" t="str">
            <v>Adelaide - North</v>
          </cell>
        </row>
        <row r="75">
          <cell r="A75" t="str">
            <v>ELIZABETH DOWNS</v>
          </cell>
          <cell r="C75" t="str">
            <v>Playford</v>
          </cell>
          <cell r="D75" t="str">
            <v>Adelaide - North</v>
          </cell>
        </row>
        <row r="76">
          <cell r="A76" t="str">
            <v>ELIZABETH EAST</v>
          </cell>
          <cell r="C76" t="str">
            <v>Playford</v>
          </cell>
          <cell r="D76" t="str">
            <v>Adelaide - North</v>
          </cell>
        </row>
        <row r="77">
          <cell r="A77" t="str">
            <v>ELIZABETH NORTH</v>
          </cell>
          <cell r="C77" t="str">
            <v>Playford</v>
          </cell>
          <cell r="D77" t="str">
            <v>Adelaide - North</v>
          </cell>
        </row>
        <row r="78">
          <cell r="A78" t="str">
            <v>ELIZABETH PARK</v>
          </cell>
          <cell r="C78" t="str">
            <v>Playford</v>
          </cell>
          <cell r="D78" t="str">
            <v>Adelaide - North</v>
          </cell>
        </row>
        <row r="79">
          <cell r="A79" t="str">
            <v>ELIZABETH SOUTH</v>
          </cell>
          <cell r="C79" t="str">
            <v>Playford</v>
          </cell>
          <cell r="D79" t="str">
            <v>Adelaide - North</v>
          </cell>
        </row>
        <row r="80">
          <cell r="A80" t="str">
            <v>ELIZABETH VALE</v>
          </cell>
          <cell r="C80" t="str">
            <v>Playford</v>
          </cell>
          <cell r="D80" t="str">
            <v>Adelaide - North</v>
          </cell>
        </row>
        <row r="81">
          <cell r="A81" t="str">
            <v>ENFIELD</v>
          </cell>
          <cell r="C81" t="str">
            <v>Port Adelaide - East</v>
          </cell>
          <cell r="D81" t="str">
            <v>Adelaide - North</v>
          </cell>
        </row>
        <row r="82">
          <cell r="A82" t="str">
            <v>ERINDALE</v>
          </cell>
          <cell r="C82" t="str">
            <v>Burnside</v>
          </cell>
          <cell r="D82" t="str">
            <v>Adelaide - Central and Hills</v>
          </cell>
        </row>
        <row r="83">
          <cell r="A83" t="str">
            <v>ETHELTON</v>
          </cell>
          <cell r="C83" t="str">
            <v>Port Adelaide - West</v>
          </cell>
          <cell r="D83" t="str">
            <v>Adelaide - West</v>
          </cell>
        </row>
        <row r="84">
          <cell r="A84" t="str">
            <v>EVANDALE</v>
          </cell>
          <cell r="C84" t="str">
            <v>Norwood - Payneham - St Peters</v>
          </cell>
          <cell r="D84" t="str">
            <v>Adelaide - Central and Hills</v>
          </cell>
        </row>
        <row r="85">
          <cell r="A85" t="str">
            <v>EVANSTON</v>
          </cell>
          <cell r="C85" t="str">
            <v>Gawler - Two Wells</v>
          </cell>
          <cell r="D85" t="str">
            <v>Adelaide - North</v>
          </cell>
        </row>
        <row r="86">
          <cell r="A86" t="str">
            <v>EVANSTON GARDENS</v>
          </cell>
          <cell r="C86" t="str">
            <v>Gawler - Two Wells</v>
          </cell>
          <cell r="D86" t="str">
            <v>Adelaide - North</v>
          </cell>
        </row>
        <row r="87">
          <cell r="A87" t="str">
            <v>EVANSTON PARK</v>
          </cell>
          <cell r="C87" t="str">
            <v>Gawler - Two Wells</v>
          </cell>
          <cell r="D87" t="str">
            <v>Adelaide - North</v>
          </cell>
        </row>
        <row r="88">
          <cell r="A88" t="str">
            <v>EVANSTON SOUTH</v>
          </cell>
          <cell r="C88" t="str">
            <v>Gawler - Two Wells</v>
          </cell>
          <cell r="D88" t="str">
            <v>Adelaide - North</v>
          </cell>
        </row>
        <row r="89">
          <cell r="A89" t="str">
            <v>EVERARD PARK</v>
          </cell>
          <cell r="C89" t="str">
            <v>Unley</v>
          </cell>
          <cell r="D89" t="str">
            <v>Adelaide - Central and Hills</v>
          </cell>
        </row>
        <row r="90">
          <cell r="A90" t="str">
            <v>EXETER</v>
          </cell>
          <cell r="C90" t="str">
            <v>Port Adelaide - West</v>
          </cell>
          <cell r="D90" t="str">
            <v>Adelaide - West</v>
          </cell>
        </row>
        <row r="91">
          <cell r="A91" t="str">
            <v>FAIRVIEW PARK</v>
          </cell>
          <cell r="C91" t="str">
            <v>Tea Tree Gully</v>
          </cell>
          <cell r="D91" t="str">
            <v>Adelaide - North</v>
          </cell>
        </row>
        <row r="92">
          <cell r="A92" t="str">
            <v>FELIXSTOW</v>
          </cell>
          <cell r="C92" t="str">
            <v>Norwood - Payneham - St Peters</v>
          </cell>
          <cell r="D92" t="str">
            <v>Adelaide - Central and Hills</v>
          </cell>
        </row>
        <row r="93">
          <cell r="A93" t="str">
            <v>FERRYDEN PARK</v>
          </cell>
          <cell r="C93" t="str">
            <v>Port Adelaide - West</v>
          </cell>
          <cell r="D93" t="str">
            <v>Adelaide - West</v>
          </cell>
        </row>
        <row r="94">
          <cell r="A94" t="str">
            <v>FINDON</v>
          </cell>
          <cell r="C94" t="str">
            <v>Charles Sturt</v>
          </cell>
          <cell r="D94" t="str">
            <v>Adelaide - West</v>
          </cell>
        </row>
        <row r="95">
          <cell r="A95" t="str">
            <v>FIRLE</v>
          </cell>
          <cell r="C95" t="str">
            <v>Norwood - Payneham - St Peters</v>
          </cell>
          <cell r="D95" t="str">
            <v>Adelaide - Central and Hills</v>
          </cell>
        </row>
        <row r="96">
          <cell r="A96" t="str">
            <v>FITZROY</v>
          </cell>
          <cell r="C96" t="str">
            <v>Prospect - Walkerville</v>
          </cell>
          <cell r="D96" t="str">
            <v>Adelaide - Central and Hills</v>
          </cell>
        </row>
        <row r="97">
          <cell r="A97" t="str">
            <v>FLAGSTAFF HILL</v>
          </cell>
          <cell r="C97" t="str">
            <v>Onkaparinga</v>
          </cell>
          <cell r="D97" t="str">
            <v>Adelaide - South</v>
          </cell>
        </row>
        <row r="98">
          <cell r="A98" t="str">
            <v>FLINDERS PARK</v>
          </cell>
          <cell r="C98" t="str">
            <v>Charles Sturt</v>
          </cell>
          <cell r="D98" t="str">
            <v>Adelaide - West</v>
          </cell>
        </row>
        <row r="99">
          <cell r="A99" t="str">
            <v>FORESTVILLE</v>
          </cell>
          <cell r="C99" t="str">
            <v>Unley</v>
          </cell>
          <cell r="D99" t="str">
            <v>Adelaide - Central and Hills</v>
          </cell>
        </row>
        <row r="100">
          <cell r="A100" t="str">
            <v>FREELING</v>
          </cell>
          <cell r="C100" t="str">
            <v>Barossa</v>
          </cell>
          <cell r="D100" t="str">
            <v>Barossa - Yorke - Mid North</v>
          </cell>
        </row>
        <row r="101">
          <cell r="A101" t="str">
            <v>FREWVILLE</v>
          </cell>
          <cell r="C101" t="str">
            <v>Burnside</v>
          </cell>
          <cell r="D101" t="str">
            <v>Adelaide - Central and Hills</v>
          </cell>
        </row>
        <row r="102">
          <cell r="A102" t="str">
            <v>FULHAM</v>
          </cell>
          <cell r="C102" t="str">
            <v>West Torrens</v>
          </cell>
          <cell r="D102" t="str">
            <v>Adelaide - West</v>
          </cell>
        </row>
        <row r="103">
          <cell r="A103" t="str">
            <v>FULHAM GARDENS</v>
          </cell>
          <cell r="C103" t="str">
            <v>Charles Sturt</v>
          </cell>
          <cell r="D103" t="str">
            <v>Adelaide - West</v>
          </cell>
        </row>
        <row r="104">
          <cell r="A104" t="str">
            <v>FULLARTON</v>
          </cell>
          <cell r="C104" t="str">
            <v>Unley</v>
          </cell>
          <cell r="D104" t="str">
            <v>Adelaide - Central and Hills</v>
          </cell>
        </row>
        <row r="105">
          <cell r="A105" t="str">
            <v>GAWLER</v>
          </cell>
          <cell r="C105" t="str">
            <v>Gawler - Two Wells</v>
          </cell>
          <cell r="D105" t="str">
            <v>Adelaide - North</v>
          </cell>
        </row>
        <row r="106">
          <cell r="A106" t="str">
            <v>GAWLER EAST</v>
          </cell>
          <cell r="C106" t="str">
            <v>Gawler - Two Wells</v>
          </cell>
          <cell r="D106" t="str">
            <v>Adelaide - North</v>
          </cell>
        </row>
        <row r="107">
          <cell r="A107" t="str">
            <v>GAWLER SOUTH</v>
          </cell>
          <cell r="C107" t="str">
            <v>Gawler - Two Wells</v>
          </cell>
          <cell r="D107" t="str">
            <v>Adelaide - North</v>
          </cell>
        </row>
        <row r="108">
          <cell r="A108" t="str">
            <v>GAWLER WEST</v>
          </cell>
          <cell r="C108" t="str">
            <v>Gawler - Two Wells</v>
          </cell>
          <cell r="D108" t="str">
            <v>Adelaide - North</v>
          </cell>
        </row>
        <row r="109">
          <cell r="A109" t="str">
            <v>GEPPS CROSS</v>
          </cell>
          <cell r="C109" t="str">
            <v>Port Adelaide - East</v>
          </cell>
          <cell r="D109" t="str">
            <v>Adelaide - North</v>
          </cell>
        </row>
        <row r="110">
          <cell r="A110" t="str">
            <v>GILBERTON</v>
          </cell>
          <cell r="C110" t="str">
            <v>Prospect - Walkerville</v>
          </cell>
          <cell r="D110" t="str">
            <v>Adelaide - Central and Hills</v>
          </cell>
        </row>
        <row r="111">
          <cell r="A111" t="str">
            <v>GILLES PLAINS</v>
          </cell>
          <cell r="C111" t="str">
            <v>Port Adelaide - East</v>
          </cell>
          <cell r="D111" t="str">
            <v>Adelaide - North</v>
          </cell>
        </row>
        <row r="112">
          <cell r="A112" t="str">
            <v>GILLMAN</v>
          </cell>
          <cell r="C112" t="str">
            <v>Port Adelaide - West</v>
          </cell>
          <cell r="D112" t="str">
            <v>Adelaide - West</v>
          </cell>
        </row>
        <row r="113">
          <cell r="A113" t="str">
            <v>GLANDORE</v>
          </cell>
          <cell r="C113" t="str">
            <v>West Torrens</v>
          </cell>
          <cell r="D113" t="str">
            <v>Adelaide - West</v>
          </cell>
        </row>
        <row r="114">
          <cell r="A114" t="str">
            <v>GLANVILLE</v>
          </cell>
          <cell r="C114" t="str">
            <v>Port Adelaide - West</v>
          </cell>
          <cell r="D114" t="str">
            <v>Adelaide - West</v>
          </cell>
        </row>
        <row r="115">
          <cell r="A115" t="str">
            <v>GLEN OSMOND</v>
          </cell>
          <cell r="C115" t="str">
            <v>Burnside</v>
          </cell>
          <cell r="D115" t="str">
            <v>Adelaide - Central and Hills</v>
          </cell>
        </row>
        <row r="116">
          <cell r="A116" t="str">
            <v>GLENALTA</v>
          </cell>
          <cell r="C116" t="str">
            <v>Mitcham</v>
          </cell>
          <cell r="D116" t="str">
            <v>Adelaide - South</v>
          </cell>
        </row>
        <row r="117">
          <cell r="A117" t="str">
            <v>GLENELG</v>
          </cell>
          <cell r="C117" t="str">
            <v>Holdfast Bay</v>
          </cell>
          <cell r="D117" t="str">
            <v>Adelaide - South</v>
          </cell>
        </row>
        <row r="118">
          <cell r="A118" t="str">
            <v>GLENELG EAST</v>
          </cell>
          <cell r="C118" t="str">
            <v>Holdfast Bay</v>
          </cell>
          <cell r="D118" t="str">
            <v>Adelaide - South</v>
          </cell>
        </row>
        <row r="119">
          <cell r="A119" t="str">
            <v>GLENELG NORTH</v>
          </cell>
          <cell r="C119" t="str">
            <v>Holdfast Bay</v>
          </cell>
          <cell r="D119" t="str">
            <v>Adelaide - South</v>
          </cell>
        </row>
        <row r="120">
          <cell r="A120" t="str">
            <v>GLENELG SOUTH</v>
          </cell>
          <cell r="C120" t="str">
            <v>Holdfast Bay</v>
          </cell>
          <cell r="D120" t="str">
            <v>Adelaide - South</v>
          </cell>
        </row>
        <row r="121">
          <cell r="A121" t="str">
            <v>GLENGOWRIE</v>
          </cell>
          <cell r="C121" t="str">
            <v>Marion</v>
          </cell>
          <cell r="D121" t="str">
            <v>Adelaide - South</v>
          </cell>
        </row>
        <row r="122">
          <cell r="A122" t="str">
            <v>GLENSIDE</v>
          </cell>
          <cell r="C122" t="str">
            <v>Burnside</v>
          </cell>
          <cell r="D122" t="str">
            <v>Adelaide - Central and Hills</v>
          </cell>
        </row>
        <row r="123">
          <cell r="A123" t="str">
            <v>GLENUNGA</v>
          </cell>
          <cell r="C123" t="str">
            <v>Burnside</v>
          </cell>
          <cell r="D123" t="str">
            <v>Adelaide - Central and Hills</v>
          </cell>
        </row>
        <row r="124">
          <cell r="A124" t="str">
            <v>GLYNDE</v>
          </cell>
          <cell r="C124" t="str">
            <v>Norwood - Payneham - St Peters</v>
          </cell>
          <cell r="D124" t="str">
            <v>Adelaide - Central and Hills</v>
          </cell>
        </row>
        <row r="125">
          <cell r="A125" t="str">
            <v>GOLDEN GROVE</v>
          </cell>
          <cell r="C125" t="str">
            <v>Tea Tree Gully</v>
          </cell>
          <cell r="D125" t="str">
            <v>Adelaide - North</v>
          </cell>
        </row>
        <row r="126">
          <cell r="A126" t="str">
            <v>GOODWOOD</v>
          </cell>
          <cell r="C126" t="str">
            <v>Unley</v>
          </cell>
          <cell r="D126" t="str">
            <v>Adelaide - Central and Hills</v>
          </cell>
        </row>
        <row r="127">
          <cell r="A127" t="str">
            <v>GOULD CREEK</v>
          </cell>
          <cell r="C127" t="str">
            <v>Playford</v>
          </cell>
          <cell r="D127" t="str">
            <v>Adelaide - North</v>
          </cell>
        </row>
        <row r="128">
          <cell r="A128" t="str">
            <v>GRANGE</v>
          </cell>
          <cell r="C128" t="str">
            <v>Charles Sturt</v>
          </cell>
          <cell r="D128" t="str">
            <v>Adelaide - West</v>
          </cell>
        </row>
        <row r="129">
          <cell r="A129" t="str">
            <v>GREEN FIELDS</v>
          </cell>
          <cell r="C129" t="str">
            <v>Salisbury</v>
          </cell>
          <cell r="D129" t="str">
            <v>Adelaide - North</v>
          </cell>
        </row>
        <row r="130">
          <cell r="A130" t="str">
            <v>GREENACRES</v>
          </cell>
          <cell r="C130" t="str">
            <v>Port Adelaide - East</v>
          </cell>
          <cell r="D130" t="str">
            <v>Adelaide - North</v>
          </cell>
        </row>
        <row r="131">
          <cell r="A131" t="str">
            <v>GREENWITH</v>
          </cell>
          <cell r="C131" t="str">
            <v>Tea Tree Gully</v>
          </cell>
          <cell r="D131" t="str">
            <v>Adelaide - North</v>
          </cell>
        </row>
        <row r="132">
          <cell r="A132" t="str">
            <v>GULFVIEW HEIGHTS</v>
          </cell>
          <cell r="C132" t="str">
            <v>Salisbury</v>
          </cell>
          <cell r="D132" t="str">
            <v>Adelaide - North</v>
          </cell>
        </row>
        <row r="133">
          <cell r="A133" t="str">
            <v>HACKHAM</v>
          </cell>
          <cell r="C133" t="str">
            <v>Onkaparinga</v>
          </cell>
          <cell r="D133" t="str">
            <v>Adelaide - South</v>
          </cell>
        </row>
        <row r="134">
          <cell r="A134" t="str">
            <v>HACKHAM WEST</v>
          </cell>
          <cell r="C134" t="str">
            <v>Onkaparinga</v>
          </cell>
          <cell r="D134" t="str">
            <v>Adelaide - South</v>
          </cell>
        </row>
        <row r="135">
          <cell r="A135" t="str">
            <v>HACKNEY</v>
          </cell>
          <cell r="C135" t="str">
            <v>Norwood - Payneham - St Peters</v>
          </cell>
          <cell r="D135" t="str">
            <v>Adelaide - Central and Hills</v>
          </cell>
        </row>
        <row r="136">
          <cell r="A136" t="str">
            <v>HALLETT COVE</v>
          </cell>
          <cell r="C136" t="str">
            <v>Marion</v>
          </cell>
          <cell r="D136" t="str">
            <v>Adelaide - South</v>
          </cell>
        </row>
        <row r="137">
          <cell r="A137" t="str">
            <v>HAMPSTEAD GARDENS</v>
          </cell>
          <cell r="C137" t="str">
            <v>Port Adelaide - East</v>
          </cell>
          <cell r="D137" t="str">
            <v>Adelaide - North</v>
          </cell>
        </row>
        <row r="138">
          <cell r="A138" t="str">
            <v>HAPPY VALLEY</v>
          </cell>
          <cell r="C138" t="str">
            <v>Onkaparinga</v>
          </cell>
          <cell r="D138" t="str">
            <v>Adelaide - South</v>
          </cell>
        </row>
        <row r="139">
          <cell r="A139" t="str">
            <v>HAWTHORN</v>
          </cell>
          <cell r="C139" t="str">
            <v>Mitcham</v>
          </cell>
          <cell r="D139" t="str">
            <v>Adelaide - South</v>
          </cell>
        </row>
        <row r="140">
          <cell r="A140" t="str">
            <v>HAWTHORNDENE</v>
          </cell>
          <cell r="C140" t="str">
            <v>Mitcham</v>
          </cell>
          <cell r="D140" t="str">
            <v>Adelaide - South</v>
          </cell>
        </row>
        <row r="141">
          <cell r="A141" t="str">
            <v>HAZELWOOD PARK</v>
          </cell>
          <cell r="C141" t="str">
            <v>Burnside</v>
          </cell>
          <cell r="D141" t="str">
            <v>Adelaide - Central and Hills</v>
          </cell>
        </row>
        <row r="142">
          <cell r="A142" t="str">
            <v>HEATHPOOL</v>
          </cell>
          <cell r="C142" t="str">
            <v>Burnside</v>
          </cell>
          <cell r="D142" t="str">
            <v>Adelaide - Central and Hills</v>
          </cell>
        </row>
        <row r="143">
          <cell r="A143" t="str">
            <v>HECTORVILLE</v>
          </cell>
          <cell r="C143" t="str">
            <v>Campbelltown</v>
          </cell>
          <cell r="D143" t="str">
            <v>Adelaide - Central and Hills</v>
          </cell>
        </row>
        <row r="144">
          <cell r="A144" t="str">
            <v>HENDON</v>
          </cell>
          <cell r="C144" t="str">
            <v>Charles Sturt</v>
          </cell>
          <cell r="D144" t="str">
            <v>Adelaide - West</v>
          </cell>
        </row>
        <row r="145">
          <cell r="A145" t="str">
            <v>HENLEY BEACH</v>
          </cell>
          <cell r="C145" t="str">
            <v>Charles Sturt</v>
          </cell>
          <cell r="D145" t="str">
            <v>Adelaide - West</v>
          </cell>
        </row>
        <row r="146">
          <cell r="A146" t="str">
            <v>HENLEY BEACH SOUTH</v>
          </cell>
          <cell r="C146" t="str">
            <v>Charles Sturt</v>
          </cell>
          <cell r="D146" t="str">
            <v>Adelaide - West</v>
          </cell>
        </row>
        <row r="147">
          <cell r="A147" t="str">
            <v>HEWETT</v>
          </cell>
          <cell r="C147" t="str">
            <v>Gawler - Two Wells</v>
          </cell>
          <cell r="D147" t="str">
            <v>Adelaide - North</v>
          </cell>
        </row>
        <row r="148">
          <cell r="A148" t="str">
            <v>HIGHBURY</v>
          </cell>
          <cell r="C148" t="str">
            <v>Tea Tree Gully</v>
          </cell>
          <cell r="D148" t="str">
            <v>Adelaide - North</v>
          </cell>
        </row>
        <row r="149">
          <cell r="A149" t="str">
            <v>HIGHGATE</v>
          </cell>
          <cell r="C149" t="str">
            <v>Unley</v>
          </cell>
          <cell r="D149" t="str">
            <v>Adelaide - Central and Hills</v>
          </cell>
        </row>
        <row r="150">
          <cell r="A150" t="str">
            <v>HILLBANK</v>
          </cell>
          <cell r="C150" t="str">
            <v>Playford</v>
          </cell>
          <cell r="D150" t="str">
            <v>Adelaide - North</v>
          </cell>
        </row>
        <row r="151">
          <cell r="A151" t="str">
            <v>HILLCREST</v>
          </cell>
          <cell r="C151" t="str">
            <v>Port Adelaide - East</v>
          </cell>
          <cell r="D151" t="str">
            <v>Adelaide - North</v>
          </cell>
        </row>
        <row r="152">
          <cell r="A152" t="str">
            <v>HILTON</v>
          </cell>
          <cell r="C152" t="str">
            <v>West Torrens</v>
          </cell>
          <cell r="D152" t="str">
            <v>Adelaide - West</v>
          </cell>
        </row>
        <row r="153">
          <cell r="A153" t="str">
            <v>HINDMARSH</v>
          </cell>
          <cell r="C153" t="str">
            <v>Charles Sturt</v>
          </cell>
          <cell r="D153" t="str">
            <v>Adelaide - West</v>
          </cell>
        </row>
        <row r="154">
          <cell r="A154" t="str">
            <v>HOLDEN HILL</v>
          </cell>
          <cell r="C154" t="str">
            <v>Tea Tree Gully</v>
          </cell>
          <cell r="D154" t="str">
            <v>Adelaide - North</v>
          </cell>
        </row>
        <row r="155">
          <cell r="A155" t="str">
            <v>HOPE VALLEY</v>
          </cell>
          <cell r="C155" t="str">
            <v>Tea Tree Gully</v>
          </cell>
          <cell r="D155" t="str">
            <v>Adelaide - North</v>
          </cell>
        </row>
        <row r="156">
          <cell r="A156" t="str">
            <v>HOVE</v>
          </cell>
          <cell r="C156" t="str">
            <v>Holdfast Bay</v>
          </cell>
          <cell r="D156" t="str">
            <v>Adelaide - South</v>
          </cell>
        </row>
        <row r="157">
          <cell r="A157" t="str">
            <v>HUNTFIELD HEIGHTS</v>
          </cell>
          <cell r="C157" t="str">
            <v>Onkaparinga</v>
          </cell>
          <cell r="D157" t="str">
            <v>Adelaide - South</v>
          </cell>
        </row>
        <row r="158">
          <cell r="A158" t="str">
            <v>HYDE PARK</v>
          </cell>
          <cell r="C158" t="str">
            <v>Unley</v>
          </cell>
          <cell r="D158" t="str">
            <v>Adelaide - Central and Hills</v>
          </cell>
        </row>
        <row r="159">
          <cell r="A159" t="str">
            <v>INGLE FARM</v>
          </cell>
          <cell r="C159" t="str">
            <v>Salisbury</v>
          </cell>
          <cell r="D159" t="str">
            <v>Adelaide - North</v>
          </cell>
        </row>
        <row r="160">
          <cell r="A160" t="str">
            <v>JOSLIN</v>
          </cell>
          <cell r="C160" t="str">
            <v>Norwood - Payneham - St Peters</v>
          </cell>
          <cell r="D160" t="str">
            <v>Adelaide - Central and Hills</v>
          </cell>
        </row>
        <row r="161">
          <cell r="A161" t="str">
            <v>KENSINGTON</v>
          </cell>
          <cell r="C161" t="str">
            <v>Norwood - Payneham - St Peters</v>
          </cell>
          <cell r="D161" t="str">
            <v>Adelaide - Central and Hills</v>
          </cell>
        </row>
        <row r="162">
          <cell r="A162" t="str">
            <v>KENSINGTON GARDENS</v>
          </cell>
          <cell r="C162" t="str">
            <v>Burnside</v>
          </cell>
          <cell r="D162" t="str">
            <v>Adelaide - Central and Hills</v>
          </cell>
        </row>
        <row r="163">
          <cell r="A163" t="str">
            <v>KENSINGTON PARK</v>
          </cell>
          <cell r="C163" t="str">
            <v>Burnside</v>
          </cell>
          <cell r="D163" t="str">
            <v>Adelaide - Central and Hills</v>
          </cell>
        </row>
        <row r="164">
          <cell r="A164" t="str">
            <v>KENT TOWN</v>
          </cell>
          <cell r="C164" t="str">
            <v>Norwood - Payneham - St Peters</v>
          </cell>
          <cell r="D164" t="str">
            <v>Adelaide - Central and Hills</v>
          </cell>
        </row>
        <row r="165">
          <cell r="A165" t="str">
            <v>KESWICK</v>
          </cell>
          <cell r="C165" t="str">
            <v>West Torrens</v>
          </cell>
          <cell r="D165" t="str">
            <v>Adelaide - West</v>
          </cell>
        </row>
        <row r="166">
          <cell r="A166" t="str">
            <v>KIDMAN PARK</v>
          </cell>
          <cell r="C166" t="str">
            <v>Charles Sturt</v>
          </cell>
          <cell r="D166" t="str">
            <v>Adelaide - West</v>
          </cell>
        </row>
        <row r="167">
          <cell r="A167" t="str">
            <v>KILBURN</v>
          </cell>
          <cell r="C167" t="str">
            <v>Port Adelaide - East</v>
          </cell>
          <cell r="D167" t="str">
            <v>Adelaide - North</v>
          </cell>
        </row>
        <row r="168">
          <cell r="A168" t="str">
            <v>KILKENNY</v>
          </cell>
          <cell r="C168" t="str">
            <v>Charles Sturt</v>
          </cell>
          <cell r="D168" t="str">
            <v>Adelaide - West</v>
          </cell>
        </row>
        <row r="169">
          <cell r="A169" t="str">
            <v>KINGS PARK</v>
          </cell>
          <cell r="C169" t="str">
            <v>Unley</v>
          </cell>
          <cell r="D169" t="str">
            <v>Adelaide - Central and Hills</v>
          </cell>
        </row>
        <row r="170">
          <cell r="A170" t="str">
            <v>KINGSTON PARK</v>
          </cell>
          <cell r="C170" t="str">
            <v>Holdfast Bay</v>
          </cell>
          <cell r="D170" t="str">
            <v>Adelaide - South</v>
          </cell>
        </row>
        <row r="171">
          <cell r="A171" t="str">
            <v>KINGSWOOD</v>
          </cell>
          <cell r="C171" t="str">
            <v>Mitcham</v>
          </cell>
          <cell r="D171" t="str">
            <v>Adelaide - South</v>
          </cell>
        </row>
        <row r="172">
          <cell r="A172" t="str">
            <v>KLEMZIG</v>
          </cell>
          <cell r="C172" t="str">
            <v>Port Adelaide - East</v>
          </cell>
          <cell r="D172" t="str">
            <v>Adelaide - North</v>
          </cell>
        </row>
        <row r="173">
          <cell r="A173" t="str">
            <v>KUDLA</v>
          </cell>
          <cell r="C173" t="str">
            <v>Gawler - Two Wells</v>
          </cell>
          <cell r="D173" t="str">
            <v>Adelaide - North</v>
          </cell>
        </row>
        <row r="174">
          <cell r="A174" t="str">
            <v>KURRALTA PARK</v>
          </cell>
          <cell r="C174" t="str">
            <v>West Torrens</v>
          </cell>
          <cell r="D174" t="str">
            <v>Adelaide - West</v>
          </cell>
        </row>
        <row r="175">
          <cell r="A175" t="str">
            <v>LARGS BAY</v>
          </cell>
          <cell r="C175" t="str">
            <v>Port Adelaide - West</v>
          </cell>
          <cell r="D175" t="str">
            <v>Adelaide - West</v>
          </cell>
        </row>
        <row r="176">
          <cell r="A176" t="str">
            <v>LARGS NORTH</v>
          </cell>
          <cell r="C176" t="str">
            <v>Port Adelaide - West</v>
          </cell>
          <cell r="D176" t="str">
            <v>Adelaide - West</v>
          </cell>
        </row>
        <row r="177">
          <cell r="A177" t="str">
            <v>LEABROOK</v>
          </cell>
          <cell r="C177" t="str">
            <v>Burnside</v>
          </cell>
          <cell r="D177" t="str">
            <v>Adelaide - Central and Hills</v>
          </cell>
        </row>
        <row r="178">
          <cell r="A178" t="str">
            <v>LIGHTSVIEW</v>
          </cell>
          <cell r="C178" t="str">
            <v>Port Adelaide - East</v>
          </cell>
          <cell r="D178" t="str">
            <v>Adelaide - North</v>
          </cell>
        </row>
        <row r="179">
          <cell r="A179" t="str">
            <v>LINDEN PARK</v>
          </cell>
          <cell r="C179" t="str">
            <v>Burnside</v>
          </cell>
          <cell r="D179" t="str">
            <v>Adelaide - Central and Hills</v>
          </cell>
        </row>
        <row r="180">
          <cell r="A180" t="str">
            <v>LOCKLEYS</v>
          </cell>
          <cell r="C180" t="str">
            <v>West Torrens</v>
          </cell>
          <cell r="D180" t="str">
            <v>Adelaide - West</v>
          </cell>
        </row>
        <row r="181">
          <cell r="A181" t="str">
            <v>LONSDALE</v>
          </cell>
          <cell r="C181" t="str">
            <v>Onkaparinga</v>
          </cell>
          <cell r="D181" t="str">
            <v>Adelaide - South</v>
          </cell>
        </row>
        <row r="182">
          <cell r="A182" t="str">
            <v>LOWER MITCHAM</v>
          </cell>
          <cell r="C182" t="str">
            <v>Mitcham</v>
          </cell>
          <cell r="D182" t="str">
            <v>Adelaide - South</v>
          </cell>
        </row>
        <row r="183">
          <cell r="A183" t="str">
            <v>LYNTON</v>
          </cell>
          <cell r="C183" t="str">
            <v>Mitcham</v>
          </cell>
          <cell r="D183" t="str">
            <v>Adelaide - South</v>
          </cell>
        </row>
        <row r="184">
          <cell r="A184" t="str">
            <v>MACDONALD PARK</v>
          </cell>
          <cell r="C184" t="str">
            <v>Playford</v>
          </cell>
          <cell r="D184" t="str">
            <v>Adelaide - North</v>
          </cell>
        </row>
        <row r="185">
          <cell r="A185" t="str">
            <v>MAGILL</v>
          </cell>
          <cell r="C185" t="str">
            <v>Campbelltown</v>
          </cell>
          <cell r="D185" t="str">
            <v>Adelaide - Central and Hills</v>
          </cell>
        </row>
        <row r="186">
          <cell r="A186" t="str">
            <v>MALVERN</v>
          </cell>
          <cell r="C186" t="str">
            <v>Unley</v>
          </cell>
          <cell r="D186" t="str">
            <v>Adelaide - Central and Hills</v>
          </cell>
        </row>
        <row r="187">
          <cell r="A187" t="str">
            <v>MANNINGHAM</v>
          </cell>
          <cell r="C187" t="str">
            <v>Port Adelaide - East</v>
          </cell>
          <cell r="D187" t="str">
            <v>Adelaide - North</v>
          </cell>
        </row>
        <row r="188">
          <cell r="A188" t="str">
            <v>MANSFIELD PARK</v>
          </cell>
          <cell r="C188" t="str">
            <v>Port Adelaide - West</v>
          </cell>
          <cell r="D188" t="str">
            <v>Adelaide - West</v>
          </cell>
        </row>
        <row r="189">
          <cell r="A189" t="str">
            <v>MARDEN</v>
          </cell>
          <cell r="C189" t="str">
            <v>Norwood - Payneham - St Peters</v>
          </cell>
          <cell r="D189" t="str">
            <v>Adelaide - Central and Hills</v>
          </cell>
        </row>
        <row r="190">
          <cell r="A190" t="str">
            <v>MARINO</v>
          </cell>
          <cell r="C190" t="str">
            <v>Marion</v>
          </cell>
          <cell r="D190" t="str">
            <v>Adelaide - South</v>
          </cell>
        </row>
        <row r="191">
          <cell r="A191" t="str">
            <v>MARION</v>
          </cell>
          <cell r="C191" t="str">
            <v>Marion</v>
          </cell>
          <cell r="D191" t="str">
            <v>Adelaide - South</v>
          </cell>
        </row>
        <row r="192">
          <cell r="A192" t="str">
            <v>MARLESTON</v>
          </cell>
          <cell r="C192" t="str">
            <v>West Torrens</v>
          </cell>
          <cell r="D192" t="str">
            <v>Adelaide - West</v>
          </cell>
        </row>
        <row r="193">
          <cell r="A193" t="str">
            <v>MARRYATVILLE</v>
          </cell>
          <cell r="C193" t="str">
            <v>Norwood - Payneham - St Peters</v>
          </cell>
          <cell r="D193" t="str">
            <v>Adelaide - Central and Hills</v>
          </cell>
        </row>
        <row r="194">
          <cell r="A194" t="str">
            <v>MASLIN BEACH</v>
          </cell>
          <cell r="C194" t="str">
            <v>Onkaparinga</v>
          </cell>
          <cell r="D194" t="str">
            <v>Adelaide - South</v>
          </cell>
        </row>
        <row r="195">
          <cell r="A195" t="str">
            <v>MAWSON LAKES</v>
          </cell>
          <cell r="C195" t="str">
            <v>Salisbury</v>
          </cell>
          <cell r="D195" t="str">
            <v>Adelaide - North</v>
          </cell>
        </row>
        <row r="196">
          <cell r="A196" t="str">
            <v>MAYLANDS</v>
          </cell>
          <cell r="C196" t="str">
            <v>Norwood - Payneham - St Peters</v>
          </cell>
          <cell r="D196" t="str">
            <v>Adelaide - Central and Hills</v>
          </cell>
        </row>
        <row r="197">
          <cell r="A197" t="str">
            <v>MCLAREN VALE</v>
          </cell>
          <cell r="C197" t="str">
            <v>Onkaparinga</v>
          </cell>
          <cell r="D197" t="str">
            <v>Adelaide - South</v>
          </cell>
        </row>
        <row r="198">
          <cell r="A198" t="str">
            <v>MEDINDIE</v>
          </cell>
          <cell r="C198" t="str">
            <v>Prospect - Walkerville</v>
          </cell>
          <cell r="D198" t="str">
            <v>Adelaide - Central and Hills</v>
          </cell>
        </row>
        <row r="199">
          <cell r="A199" t="str">
            <v>MEDINDIE GARDENS</v>
          </cell>
          <cell r="C199" t="str">
            <v>Prospect - Walkerville</v>
          </cell>
          <cell r="D199" t="str">
            <v>Adelaide - Central and Hills</v>
          </cell>
        </row>
        <row r="200">
          <cell r="A200" t="str">
            <v>MELROSE PARK</v>
          </cell>
          <cell r="C200" t="str">
            <v>Mitcham</v>
          </cell>
          <cell r="D200" t="str">
            <v>Adelaide - South</v>
          </cell>
        </row>
        <row r="201">
          <cell r="A201" t="str">
            <v>MILE END</v>
          </cell>
          <cell r="C201" t="str">
            <v>West Torrens</v>
          </cell>
          <cell r="D201" t="str">
            <v>Adelaide - West</v>
          </cell>
        </row>
        <row r="202">
          <cell r="A202" t="str">
            <v>MILLSWOOD</v>
          </cell>
          <cell r="C202" t="str">
            <v>Unley</v>
          </cell>
          <cell r="D202" t="str">
            <v>Adelaide - Central and Hills</v>
          </cell>
        </row>
        <row r="203">
          <cell r="A203" t="str">
            <v>MITCHAM</v>
          </cell>
          <cell r="C203" t="str">
            <v>Mitcham</v>
          </cell>
          <cell r="D203" t="str">
            <v>Adelaide - South</v>
          </cell>
        </row>
        <row r="204">
          <cell r="A204" t="str">
            <v>MITCHELL PARK</v>
          </cell>
          <cell r="C204" t="str">
            <v>Marion</v>
          </cell>
          <cell r="D204" t="str">
            <v>Adelaide - South</v>
          </cell>
        </row>
        <row r="205">
          <cell r="A205" t="str">
            <v>MOANA</v>
          </cell>
          <cell r="C205" t="str">
            <v>Onkaparinga</v>
          </cell>
          <cell r="D205" t="str">
            <v>Adelaide - South</v>
          </cell>
        </row>
        <row r="206">
          <cell r="A206" t="str">
            <v>MODBURY</v>
          </cell>
          <cell r="C206" t="str">
            <v>Tea Tree Gully</v>
          </cell>
          <cell r="D206" t="str">
            <v>Adelaide - North</v>
          </cell>
        </row>
        <row r="207">
          <cell r="A207" t="str">
            <v>MODBURY HEIGHTS</v>
          </cell>
          <cell r="C207" t="str">
            <v>Tea Tree Gully</v>
          </cell>
          <cell r="D207" t="str">
            <v>Adelaide - North</v>
          </cell>
        </row>
        <row r="208">
          <cell r="A208" t="str">
            <v>MODBURY NORTH</v>
          </cell>
          <cell r="C208" t="str">
            <v>Tea Tree Gully</v>
          </cell>
          <cell r="D208" t="str">
            <v>Adelaide - North</v>
          </cell>
        </row>
        <row r="209">
          <cell r="A209" t="str">
            <v>MORPHETT VALE</v>
          </cell>
          <cell r="C209" t="str">
            <v>Onkaparinga</v>
          </cell>
          <cell r="D209" t="str">
            <v>Adelaide - South</v>
          </cell>
        </row>
        <row r="210">
          <cell r="A210" t="str">
            <v>MORPHETTVILLE</v>
          </cell>
          <cell r="C210" t="str">
            <v>Marion</v>
          </cell>
          <cell r="D210" t="str">
            <v>Adelaide - South</v>
          </cell>
        </row>
        <row r="211">
          <cell r="A211" t="str">
            <v>MOUNT GAMBIER</v>
          </cell>
          <cell r="C211" t="str">
            <v>Limestone Coast</v>
          </cell>
          <cell r="D211" t="str">
            <v>South Australia - South East</v>
          </cell>
        </row>
        <row r="212">
          <cell r="A212" t="str">
            <v>MUNNO PARA</v>
          </cell>
          <cell r="C212" t="str">
            <v>Playford</v>
          </cell>
          <cell r="D212" t="str">
            <v>Adelaide - North</v>
          </cell>
        </row>
        <row r="213">
          <cell r="A213" t="str">
            <v>MUNNO PARA DOWNS</v>
          </cell>
          <cell r="C213" t="str">
            <v>Playford</v>
          </cell>
          <cell r="D213" t="str">
            <v>Adelaide - North</v>
          </cell>
        </row>
        <row r="214">
          <cell r="A214" t="str">
            <v>MUNNO PARA WEST</v>
          </cell>
          <cell r="C214" t="str">
            <v>Playford</v>
          </cell>
          <cell r="D214" t="str">
            <v>Adelaide - North</v>
          </cell>
        </row>
        <row r="215">
          <cell r="A215" t="str">
            <v>MURRAY BRIDGE</v>
          </cell>
          <cell r="C215" t="str">
            <v>Murray and Mallee</v>
          </cell>
          <cell r="D215" t="str">
            <v>South Australia - South East</v>
          </cell>
        </row>
        <row r="216">
          <cell r="A216" t="str">
            <v>MYRTLE BANK</v>
          </cell>
          <cell r="C216" t="str">
            <v>Unley</v>
          </cell>
          <cell r="D216" t="str">
            <v>Adelaide - Central and Hills</v>
          </cell>
        </row>
        <row r="217">
          <cell r="A217" t="str">
            <v>NAILSWORTH</v>
          </cell>
          <cell r="C217" t="str">
            <v>Prospect - Walkerville</v>
          </cell>
          <cell r="D217" t="str">
            <v>Adelaide - Central and Hills</v>
          </cell>
        </row>
        <row r="218">
          <cell r="A218" t="str">
            <v>NETHERBY</v>
          </cell>
          <cell r="C218" t="str">
            <v>Mitcham</v>
          </cell>
          <cell r="D218" t="str">
            <v>Adelaide - South</v>
          </cell>
        </row>
        <row r="219">
          <cell r="A219" t="str">
            <v>NETLEY</v>
          </cell>
          <cell r="C219" t="str">
            <v>West Torrens</v>
          </cell>
          <cell r="D219" t="str">
            <v>Adelaide - West</v>
          </cell>
        </row>
        <row r="220">
          <cell r="A220" t="str">
            <v>NEWTON</v>
          </cell>
          <cell r="C220" t="str">
            <v>Campbelltown</v>
          </cell>
          <cell r="D220" t="str">
            <v>Adelaide - Central and Hills</v>
          </cell>
        </row>
        <row r="221">
          <cell r="A221" t="str">
            <v>NOARLUNGA CENTRE</v>
          </cell>
          <cell r="C221" t="str">
            <v>Onkaparinga</v>
          </cell>
          <cell r="D221" t="str">
            <v>Adelaide - South</v>
          </cell>
        </row>
        <row r="222">
          <cell r="A222" t="str">
            <v>NOARLUNGA DOWNS</v>
          </cell>
          <cell r="C222" t="str">
            <v>Onkaparinga</v>
          </cell>
          <cell r="D222" t="str">
            <v>Adelaide - South</v>
          </cell>
        </row>
        <row r="223">
          <cell r="A223" t="str">
            <v>NORTH ADELAIDE</v>
          </cell>
          <cell r="C223" t="str">
            <v>Adelaide City</v>
          </cell>
          <cell r="D223" t="str">
            <v>Adelaide - Central and Hills</v>
          </cell>
        </row>
        <row r="224">
          <cell r="A224" t="str">
            <v>NORTH BRIGHTON</v>
          </cell>
          <cell r="C224" t="str">
            <v>Holdfast Bay</v>
          </cell>
          <cell r="D224" t="str">
            <v>Adelaide - South</v>
          </cell>
        </row>
        <row r="225">
          <cell r="A225" t="str">
            <v>NORTH HAVEN</v>
          </cell>
          <cell r="C225" t="str">
            <v>Port Adelaide - West</v>
          </cell>
          <cell r="D225" t="str">
            <v>Adelaide - West</v>
          </cell>
        </row>
        <row r="226">
          <cell r="A226" t="str">
            <v>NORTH PLYMPTON</v>
          </cell>
          <cell r="C226" t="str">
            <v>West Torrens</v>
          </cell>
          <cell r="D226" t="str">
            <v>Adelaide - West</v>
          </cell>
        </row>
        <row r="227">
          <cell r="A227" t="str">
            <v>NORTHFIELD</v>
          </cell>
          <cell r="C227" t="str">
            <v>Port Adelaide - East</v>
          </cell>
          <cell r="D227" t="str">
            <v>Adelaide - North</v>
          </cell>
        </row>
        <row r="228">
          <cell r="A228" t="str">
            <v>NORTHGATE</v>
          </cell>
          <cell r="C228" t="str">
            <v>Port Adelaide - East</v>
          </cell>
          <cell r="D228" t="str">
            <v>Adelaide - North</v>
          </cell>
        </row>
        <row r="229">
          <cell r="A229" t="str">
            <v>NORWOOD</v>
          </cell>
          <cell r="C229" t="str">
            <v>Norwood - Payneham - St Peters</v>
          </cell>
          <cell r="D229" t="str">
            <v>Adelaide - Central and Hills</v>
          </cell>
        </row>
        <row r="230">
          <cell r="A230" t="str">
            <v>NOVAR GARDENS</v>
          </cell>
          <cell r="C230" t="str">
            <v>West Torrens</v>
          </cell>
          <cell r="D230" t="str">
            <v>Adelaide - West</v>
          </cell>
        </row>
        <row r="231">
          <cell r="A231" t="str">
            <v>NURIOOTPA</v>
          </cell>
          <cell r="C231" t="str">
            <v>Barossa</v>
          </cell>
          <cell r="D231" t="str">
            <v>Barossa - Yorke - Mid North</v>
          </cell>
        </row>
        <row r="232">
          <cell r="A232" t="str">
            <v>O B FLAT</v>
          </cell>
          <cell r="C232" t="str">
            <v>Limestone Coast</v>
          </cell>
          <cell r="D232" t="str">
            <v>South Australia - South East</v>
          </cell>
        </row>
        <row r="233">
          <cell r="A233" t="str">
            <v>OAKDEN</v>
          </cell>
          <cell r="C233" t="str">
            <v>Port Adelaide - East</v>
          </cell>
          <cell r="D233" t="str">
            <v>Adelaide - North</v>
          </cell>
        </row>
        <row r="234">
          <cell r="A234" t="str">
            <v>OAKLANDS PARK</v>
          </cell>
          <cell r="C234" t="str">
            <v>Marion</v>
          </cell>
          <cell r="D234" t="str">
            <v>Adelaide - South</v>
          </cell>
        </row>
        <row r="235">
          <cell r="A235" t="str">
            <v>OHALLORAN HILL</v>
          </cell>
          <cell r="C235" t="str">
            <v>Marion</v>
          </cell>
          <cell r="D235" t="str">
            <v>Adelaide - South</v>
          </cell>
        </row>
        <row r="236">
          <cell r="A236" t="str">
            <v>OLD NOARLUNGA</v>
          </cell>
          <cell r="C236" t="str">
            <v>Onkaparinga</v>
          </cell>
          <cell r="D236" t="str">
            <v>Adelaide - South</v>
          </cell>
        </row>
        <row r="237">
          <cell r="A237" t="str">
            <v>OLD REYNELLA</v>
          </cell>
          <cell r="C237" t="str">
            <v>Onkaparinga</v>
          </cell>
          <cell r="D237" t="str">
            <v>Adelaide - South</v>
          </cell>
        </row>
        <row r="238">
          <cell r="A238" t="str">
            <v>ONKAPARINGA HILLS</v>
          </cell>
          <cell r="C238" t="str">
            <v>Onkaparinga</v>
          </cell>
          <cell r="D238" t="str">
            <v>Adelaide - South</v>
          </cell>
        </row>
        <row r="239">
          <cell r="A239" t="str">
            <v>OSBORNE</v>
          </cell>
          <cell r="C239" t="str">
            <v>Port Adelaide - West</v>
          </cell>
          <cell r="D239" t="str">
            <v>Adelaide - West</v>
          </cell>
        </row>
        <row r="240">
          <cell r="A240" t="str">
            <v>OSULLIVAN BEACH</v>
          </cell>
          <cell r="C240" t="str">
            <v>Onkaparinga</v>
          </cell>
          <cell r="D240" t="str">
            <v>Adelaide - South</v>
          </cell>
        </row>
        <row r="241">
          <cell r="A241" t="str">
            <v>OTTOWAY</v>
          </cell>
          <cell r="C241" t="str">
            <v>Port Adelaide - West</v>
          </cell>
          <cell r="D241" t="str">
            <v>Adelaide - West</v>
          </cell>
        </row>
        <row r="242">
          <cell r="A242" t="str">
            <v>PANORAMA</v>
          </cell>
          <cell r="C242" t="str">
            <v>Mitcham</v>
          </cell>
          <cell r="D242" t="str">
            <v>Adelaide - South</v>
          </cell>
        </row>
        <row r="243">
          <cell r="A243" t="str">
            <v>PARA HILLS</v>
          </cell>
          <cell r="C243" t="str">
            <v>Salisbury</v>
          </cell>
          <cell r="D243" t="str">
            <v>Adelaide - North</v>
          </cell>
        </row>
        <row r="244">
          <cell r="A244" t="str">
            <v>PARA HILLS WEST</v>
          </cell>
          <cell r="C244" t="str">
            <v>Salisbury</v>
          </cell>
          <cell r="D244" t="str">
            <v>Adelaide - North</v>
          </cell>
        </row>
        <row r="245">
          <cell r="A245" t="str">
            <v>PARA VISTA</v>
          </cell>
          <cell r="C245" t="str">
            <v>Salisbury</v>
          </cell>
          <cell r="D245" t="str">
            <v>Adelaide - North</v>
          </cell>
        </row>
        <row r="246">
          <cell r="A246" t="str">
            <v>PARADISE</v>
          </cell>
          <cell r="C246" t="str">
            <v>Campbelltown</v>
          </cell>
          <cell r="D246" t="str">
            <v>Adelaide - Central and Hills</v>
          </cell>
        </row>
        <row r="247">
          <cell r="A247" t="str">
            <v>PARAFIELD GARDENS</v>
          </cell>
          <cell r="C247" t="str">
            <v>Salisbury</v>
          </cell>
          <cell r="D247" t="str">
            <v>Adelaide - North</v>
          </cell>
        </row>
        <row r="248">
          <cell r="A248" t="str">
            <v>PARALOWIE</v>
          </cell>
          <cell r="C248" t="str">
            <v>Salisbury</v>
          </cell>
          <cell r="D248" t="str">
            <v>Adelaide - North</v>
          </cell>
        </row>
        <row r="249">
          <cell r="A249" t="str">
            <v>PARK HOLME</v>
          </cell>
          <cell r="C249" t="str">
            <v>Marion</v>
          </cell>
          <cell r="D249" t="str">
            <v>Adelaide - South</v>
          </cell>
        </row>
        <row r="250">
          <cell r="A250" t="str">
            <v>PARKSIDE</v>
          </cell>
          <cell r="C250" t="str">
            <v>Unley</v>
          </cell>
          <cell r="D250" t="str">
            <v>Adelaide - Central and Hills</v>
          </cell>
        </row>
        <row r="251">
          <cell r="A251" t="str">
            <v>PASADENA</v>
          </cell>
          <cell r="C251" t="str">
            <v>Mitcham</v>
          </cell>
          <cell r="D251" t="str">
            <v>Adelaide - South</v>
          </cell>
        </row>
        <row r="252">
          <cell r="A252" t="str">
            <v>PAYNEHAM</v>
          </cell>
          <cell r="C252" t="str">
            <v>Norwood - Payneham - St Peters</v>
          </cell>
          <cell r="D252" t="str">
            <v>Adelaide - Central and Hills</v>
          </cell>
        </row>
        <row r="253">
          <cell r="A253" t="str">
            <v>PAYNEHAM SOUTH</v>
          </cell>
          <cell r="C253" t="str">
            <v>Norwood - Payneham - St Peters</v>
          </cell>
          <cell r="D253" t="str">
            <v>Adelaide - Central and Hills</v>
          </cell>
        </row>
        <row r="254">
          <cell r="A254" t="str">
            <v>Penfield</v>
          </cell>
          <cell r="C254" t="str">
            <v>Playford</v>
          </cell>
          <cell r="D254" t="str">
            <v>Adelaide - North</v>
          </cell>
        </row>
        <row r="255">
          <cell r="A255" t="str">
            <v>PENNINGTON</v>
          </cell>
          <cell r="C255" t="str">
            <v>Charles Sturt</v>
          </cell>
          <cell r="D255" t="str">
            <v>Adelaide - West</v>
          </cell>
        </row>
        <row r="256">
          <cell r="A256" t="str">
            <v>PETERHEAD</v>
          </cell>
          <cell r="C256" t="str">
            <v>Port Adelaide - West</v>
          </cell>
          <cell r="D256" t="str">
            <v>Adelaide - West</v>
          </cell>
        </row>
        <row r="257">
          <cell r="A257" t="str">
            <v>PLYMPTON</v>
          </cell>
          <cell r="C257" t="str">
            <v>West Torrens</v>
          </cell>
          <cell r="D257" t="str">
            <v>Adelaide - West</v>
          </cell>
        </row>
        <row r="258">
          <cell r="A258" t="str">
            <v>PLYMPTON PARK</v>
          </cell>
          <cell r="C258" t="str">
            <v>Marion</v>
          </cell>
          <cell r="D258" t="str">
            <v>Adelaide - South</v>
          </cell>
        </row>
        <row r="259">
          <cell r="A259" t="str">
            <v>POORAKA</v>
          </cell>
          <cell r="C259" t="str">
            <v>Salisbury</v>
          </cell>
          <cell r="D259" t="str">
            <v>Adelaide - North</v>
          </cell>
        </row>
        <row r="260">
          <cell r="A260" t="str">
            <v>PORT ADELAIDE</v>
          </cell>
          <cell r="C260" t="str">
            <v>Port Adelaide - West</v>
          </cell>
          <cell r="D260" t="str">
            <v>Adelaide - West</v>
          </cell>
        </row>
        <row r="261">
          <cell r="A261" t="str">
            <v>PORT NOARLUNGA</v>
          </cell>
          <cell r="C261" t="str">
            <v>Onkaparinga</v>
          </cell>
          <cell r="D261" t="str">
            <v>Adelaide - South</v>
          </cell>
        </row>
        <row r="262">
          <cell r="A262" t="str">
            <v>PORT NOARLUNGA SOUTH</v>
          </cell>
          <cell r="C262" t="str">
            <v>Onkaparinga</v>
          </cell>
          <cell r="D262" t="str">
            <v>Adelaide - South</v>
          </cell>
        </row>
        <row r="263">
          <cell r="A263" t="str">
            <v>PORT PIRIE SOUTH</v>
          </cell>
          <cell r="C263" t="str">
            <v>Mid North</v>
          </cell>
          <cell r="D263" t="str">
            <v>Barossa - Yorke - Mid North</v>
          </cell>
        </row>
        <row r="264">
          <cell r="A264" t="str">
            <v>PORT PIRIE WEST</v>
          </cell>
          <cell r="C264" t="str">
            <v>Mid North</v>
          </cell>
          <cell r="D264" t="str">
            <v>Barossa - Yorke - Mid North</v>
          </cell>
        </row>
        <row r="265">
          <cell r="A265" t="str">
            <v>PORT WILLUNGA</v>
          </cell>
          <cell r="C265" t="str">
            <v>Onkaparinga</v>
          </cell>
          <cell r="D265" t="str">
            <v>Adelaide - South</v>
          </cell>
        </row>
        <row r="266">
          <cell r="A266" t="str">
            <v>PROSPECT</v>
          </cell>
          <cell r="C266" t="str">
            <v>Prospect - Walkerville</v>
          </cell>
          <cell r="D266" t="str">
            <v>Adelaide - Central and Hills</v>
          </cell>
        </row>
        <row r="267">
          <cell r="A267" t="str">
            <v>QUEENSTOWN</v>
          </cell>
          <cell r="C267" t="str">
            <v>Port Adelaide - West</v>
          </cell>
          <cell r="D267" t="str">
            <v>Adelaide - West</v>
          </cell>
        </row>
        <row r="268">
          <cell r="A268" t="str">
            <v>REDWOOD PARK</v>
          </cell>
          <cell r="C268" t="str">
            <v>Tea Tree Gully</v>
          </cell>
          <cell r="D268" t="str">
            <v>Adelaide - North</v>
          </cell>
        </row>
        <row r="269">
          <cell r="A269" t="str">
            <v>Reid</v>
          </cell>
          <cell r="C269" t="str">
            <v>Gawler - Two Wells</v>
          </cell>
          <cell r="D269" t="str">
            <v>Adelaide - North</v>
          </cell>
        </row>
        <row r="270">
          <cell r="A270" t="str">
            <v>RENMARK</v>
          </cell>
          <cell r="C270" t="str">
            <v>Murray and Mallee</v>
          </cell>
          <cell r="D270" t="str">
            <v>South Australia - South East</v>
          </cell>
        </row>
        <row r="271">
          <cell r="A271" t="str">
            <v>RENOWN PARK</v>
          </cell>
          <cell r="C271" t="str">
            <v>Charles Sturt</v>
          </cell>
          <cell r="D271" t="str">
            <v>Adelaide - West</v>
          </cell>
        </row>
        <row r="272">
          <cell r="A272" t="str">
            <v>REYNELLA</v>
          </cell>
          <cell r="C272" t="str">
            <v>Onkaparinga</v>
          </cell>
          <cell r="D272" t="str">
            <v>Adelaide - South</v>
          </cell>
        </row>
        <row r="273">
          <cell r="A273" t="str">
            <v>REYNELLA EAST</v>
          </cell>
          <cell r="C273" t="str">
            <v>Onkaparinga</v>
          </cell>
          <cell r="D273" t="str">
            <v>Adelaide - South</v>
          </cell>
        </row>
        <row r="274">
          <cell r="A274" t="str">
            <v>RICHMOND</v>
          </cell>
          <cell r="C274" t="str">
            <v>West Torrens</v>
          </cell>
          <cell r="D274" t="str">
            <v>Adelaide - West</v>
          </cell>
        </row>
        <row r="275">
          <cell r="A275" t="str">
            <v>RIDGEHAVEN</v>
          </cell>
          <cell r="C275" t="str">
            <v>Tea Tree Gully</v>
          </cell>
          <cell r="D275" t="str">
            <v>Adelaide - North</v>
          </cell>
        </row>
        <row r="276">
          <cell r="A276" t="str">
            <v>RIDLEYTON</v>
          </cell>
          <cell r="C276" t="str">
            <v>Charles Sturt</v>
          </cell>
          <cell r="D276" t="str">
            <v>Adelaide - West</v>
          </cell>
        </row>
        <row r="277">
          <cell r="A277" t="str">
            <v>RISDON PARK</v>
          </cell>
          <cell r="C277" t="str">
            <v>Mid North</v>
          </cell>
          <cell r="D277" t="str">
            <v>Barossa - Yorke - Mid North</v>
          </cell>
        </row>
        <row r="278">
          <cell r="A278" t="str">
            <v>RISDON PARK SOUTH</v>
          </cell>
          <cell r="C278" t="str">
            <v>Mid North</v>
          </cell>
          <cell r="D278" t="str">
            <v>Barossa - Yorke - Mid North</v>
          </cell>
        </row>
        <row r="279">
          <cell r="A279" t="str">
            <v>ROSE PARK</v>
          </cell>
          <cell r="C279" t="str">
            <v>Burnside</v>
          </cell>
          <cell r="D279" t="str">
            <v>Adelaide - Central and Hills</v>
          </cell>
        </row>
        <row r="280">
          <cell r="A280" t="str">
            <v>ROSEWATER</v>
          </cell>
          <cell r="C280" t="str">
            <v>Port Adelaide - West</v>
          </cell>
          <cell r="D280" t="str">
            <v>Adelaide - West</v>
          </cell>
        </row>
        <row r="281">
          <cell r="A281" t="str">
            <v>ROSSLYN PARK</v>
          </cell>
          <cell r="C281" t="str">
            <v>Burnside</v>
          </cell>
          <cell r="D281" t="str">
            <v>Adelaide - Central and Hills</v>
          </cell>
        </row>
        <row r="282">
          <cell r="A282" t="str">
            <v>ROSTREVOR</v>
          </cell>
          <cell r="C282" t="str">
            <v>Campbelltown</v>
          </cell>
          <cell r="D282" t="str">
            <v>Adelaide - Central and Hills</v>
          </cell>
        </row>
        <row r="283">
          <cell r="A283" t="str">
            <v>ROXBY DOWNS</v>
          </cell>
          <cell r="C283" t="str">
            <v>Outback - North and East</v>
          </cell>
          <cell r="D283" t="str">
            <v>South Australia - Outback</v>
          </cell>
        </row>
        <row r="284">
          <cell r="A284" t="str">
            <v>ROYAL PARK</v>
          </cell>
          <cell r="C284" t="str">
            <v>Charles Sturt</v>
          </cell>
          <cell r="D284" t="str">
            <v>Adelaide - West</v>
          </cell>
        </row>
        <row r="285">
          <cell r="A285" t="str">
            <v>ROYSTON PARK</v>
          </cell>
          <cell r="C285" t="str">
            <v>Norwood - Payneham - St Peters</v>
          </cell>
          <cell r="D285" t="str">
            <v>Adelaide - Central and Hills</v>
          </cell>
        </row>
        <row r="286">
          <cell r="A286" t="str">
            <v>SALISBURY</v>
          </cell>
          <cell r="C286" t="str">
            <v>Salisbury</v>
          </cell>
          <cell r="D286" t="str">
            <v>Adelaide - North</v>
          </cell>
        </row>
        <row r="287">
          <cell r="A287" t="str">
            <v>SALISBURY DOWNS</v>
          </cell>
          <cell r="C287" t="str">
            <v>Salisbury</v>
          </cell>
          <cell r="D287" t="str">
            <v>Adelaide - North</v>
          </cell>
        </row>
        <row r="288">
          <cell r="A288" t="str">
            <v>SALISBURY EAST</v>
          </cell>
          <cell r="C288" t="str">
            <v>Salisbury</v>
          </cell>
          <cell r="D288" t="str">
            <v>Adelaide - North</v>
          </cell>
        </row>
        <row r="289">
          <cell r="A289" t="str">
            <v>SALISBURY HEIGHTS</v>
          </cell>
          <cell r="C289" t="str">
            <v>Salisbury</v>
          </cell>
          <cell r="D289" t="str">
            <v>Adelaide - North</v>
          </cell>
        </row>
        <row r="290">
          <cell r="A290" t="str">
            <v>SALISBURY NORTH</v>
          </cell>
          <cell r="C290" t="str">
            <v>Salisbury</v>
          </cell>
          <cell r="D290" t="str">
            <v>Adelaide - North</v>
          </cell>
        </row>
        <row r="291">
          <cell r="A291" t="str">
            <v>SALISBURY PARK</v>
          </cell>
          <cell r="C291" t="str">
            <v>Salisbury</v>
          </cell>
          <cell r="D291" t="str">
            <v>Adelaide - North</v>
          </cell>
        </row>
        <row r="292">
          <cell r="A292" t="str">
            <v>SALISBURY PLAIN</v>
          </cell>
          <cell r="C292" t="str">
            <v>Salisbury</v>
          </cell>
          <cell r="D292" t="str">
            <v>Adelaide - North</v>
          </cell>
        </row>
        <row r="293">
          <cell r="A293" t="str">
            <v>SEACLIFF</v>
          </cell>
          <cell r="C293" t="str">
            <v>Holdfast Bay</v>
          </cell>
          <cell r="D293" t="str">
            <v>Adelaide - South</v>
          </cell>
        </row>
        <row r="294">
          <cell r="A294" t="str">
            <v>SEACLIFF PARK</v>
          </cell>
          <cell r="C294" t="str">
            <v>Marion</v>
          </cell>
          <cell r="D294" t="str">
            <v>Adelaide - South</v>
          </cell>
        </row>
        <row r="295">
          <cell r="A295" t="str">
            <v>SEACOMBE GARDENS</v>
          </cell>
          <cell r="C295" t="str">
            <v>Marion</v>
          </cell>
          <cell r="D295" t="str">
            <v>Adelaide - South</v>
          </cell>
        </row>
        <row r="296">
          <cell r="A296" t="str">
            <v>SEACOMBE HEIGHTS</v>
          </cell>
          <cell r="C296" t="str">
            <v>Marion</v>
          </cell>
          <cell r="D296" t="str">
            <v>Adelaide - South</v>
          </cell>
        </row>
        <row r="297">
          <cell r="A297" t="str">
            <v>SEAFORD</v>
          </cell>
          <cell r="C297" t="str">
            <v>Onkaparinga</v>
          </cell>
          <cell r="D297" t="str">
            <v>Adelaide - South</v>
          </cell>
        </row>
        <row r="298">
          <cell r="A298" t="str">
            <v>SEAFORD HEIGHTS</v>
          </cell>
          <cell r="C298" t="str">
            <v>Onkaparinga</v>
          </cell>
          <cell r="D298" t="str">
            <v>Adelaide - South</v>
          </cell>
        </row>
        <row r="299">
          <cell r="A299" t="str">
            <v>SEAFORD MEADOWS</v>
          </cell>
          <cell r="C299" t="str">
            <v>Onkaparinga</v>
          </cell>
          <cell r="D299" t="str">
            <v>Adelaide - South</v>
          </cell>
        </row>
        <row r="300">
          <cell r="A300" t="str">
            <v>SEAFORD RISE</v>
          </cell>
          <cell r="C300" t="str">
            <v>Onkaparinga</v>
          </cell>
          <cell r="D300" t="str">
            <v>Adelaide - South</v>
          </cell>
        </row>
        <row r="301">
          <cell r="A301" t="str">
            <v>SEATON</v>
          </cell>
          <cell r="C301" t="str">
            <v>Charles Sturt</v>
          </cell>
          <cell r="D301" t="str">
            <v>Adelaide - West</v>
          </cell>
        </row>
        <row r="302">
          <cell r="A302" t="str">
            <v>SEAVIEW DOWNS</v>
          </cell>
          <cell r="C302" t="str">
            <v>Marion</v>
          </cell>
          <cell r="D302" t="str">
            <v>Adelaide - South</v>
          </cell>
        </row>
        <row r="303">
          <cell r="A303" t="str">
            <v>SEFTON PARK</v>
          </cell>
          <cell r="C303" t="str">
            <v>Prospect - Walkerville</v>
          </cell>
          <cell r="D303" t="str">
            <v>Adelaide - Central and Hills</v>
          </cell>
        </row>
        <row r="304">
          <cell r="A304" t="str">
            <v>SEMAPHORE</v>
          </cell>
          <cell r="C304" t="str">
            <v>Port Adelaide - West</v>
          </cell>
          <cell r="D304" t="str">
            <v>Adelaide - West</v>
          </cell>
        </row>
        <row r="305">
          <cell r="A305" t="str">
            <v>SEMAPHORE PARK</v>
          </cell>
          <cell r="C305" t="str">
            <v>Charles Sturt</v>
          </cell>
          <cell r="D305" t="str">
            <v>Adelaide - West</v>
          </cell>
        </row>
        <row r="306">
          <cell r="A306" t="str">
            <v>SEMAPHORE SOUTH</v>
          </cell>
          <cell r="C306" t="str">
            <v>Port Adelaide - West</v>
          </cell>
          <cell r="D306" t="str">
            <v>Adelaide - West</v>
          </cell>
        </row>
        <row r="307">
          <cell r="A307" t="str">
            <v>SHEIDOW PARK</v>
          </cell>
          <cell r="C307" t="str">
            <v>Marion</v>
          </cell>
          <cell r="D307" t="str">
            <v>Adelaide - South</v>
          </cell>
        </row>
        <row r="308">
          <cell r="A308" t="str">
            <v>SMITHFIELD</v>
          </cell>
          <cell r="C308" t="str">
            <v>Playford</v>
          </cell>
          <cell r="D308" t="str">
            <v>Adelaide - North</v>
          </cell>
        </row>
        <row r="309">
          <cell r="A309" t="str">
            <v>SMITHFIELD PLAINS</v>
          </cell>
          <cell r="C309" t="str">
            <v>Playford</v>
          </cell>
          <cell r="D309" t="str">
            <v>Adelaide - North</v>
          </cell>
        </row>
        <row r="310">
          <cell r="A310" t="str">
            <v>SOLOMONTOWN</v>
          </cell>
          <cell r="C310" t="str">
            <v>Mid North</v>
          </cell>
          <cell r="D310" t="str">
            <v>Barossa - Yorke - Mid North</v>
          </cell>
        </row>
        <row r="311">
          <cell r="A311" t="str">
            <v>SOMERTON PARK</v>
          </cell>
          <cell r="C311" t="str">
            <v>Holdfast Bay</v>
          </cell>
          <cell r="D311" t="str">
            <v>Adelaide - South</v>
          </cell>
        </row>
        <row r="312">
          <cell r="A312" t="str">
            <v>SOUTH BRIGHTON</v>
          </cell>
          <cell r="C312" t="str">
            <v>Holdfast Bay</v>
          </cell>
          <cell r="D312" t="str">
            <v>Adelaide - South</v>
          </cell>
        </row>
        <row r="313">
          <cell r="A313" t="str">
            <v>SOUTH PLYMPTON</v>
          </cell>
          <cell r="C313" t="str">
            <v>Marion</v>
          </cell>
          <cell r="D313" t="str">
            <v>Adelaide - South</v>
          </cell>
        </row>
        <row r="314">
          <cell r="A314" t="str">
            <v>SPRINGFIELD</v>
          </cell>
          <cell r="C314" t="str">
            <v>Mitcham</v>
          </cell>
          <cell r="D314" t="str">
            <v>Adelaide - South</v>
          </cell>
        </row>
        <row r="315">
          <cell r="A315" t="str">
            <v>ST AGNES</v>
          </cell>
          <cell r="C315" t="str">
            <v>Tea Tree Gully</v>
          </cell>
          <cell r="D315" t="str">
            <v>Adelaide - North</v>
          </cell>
        </row>
        <row r="316">
          <cell r="A316" t="str">
            <v>ST CLAIR</v>
          </cell>
          <cell r="C316" t="str">
            <v>Charles Sturt</v>
          </cell>
          <cell r="D316" t="str">
            <v>Adelaide - West</v>
          </cell>
        </row>
        <row r="317">
          <cell r="A317" t="str">
            <v>ST GEORGES</v>
          </cell>
          <cell r="C317" t="str">
            <v>Burnside</v>
          </cell>
          <cell r="D317" t="str">
            <v>Adelaide - Central and Hills</v>
          </cell>
        </row>
        <row r="318">
          <cell r="A318" t="str">
            <v>ST MARYS</v>
          </cell>
          <cell r="C318" t="str">
            <v>Mitcham</v>
          </cell>
          <cell r="D318" t="str">
            <v>Adelaide - South</v>
          </cell>
        </row>
        <row r="319">
          <cell r="A319" t="str">
            <v>ST MORRIS</v>
          </cell>
          <cell r="C319" t="str">
            <v>Norwood - Payneham - St Peters</v>
          </cell>
          <cell r="D319" t="str">
            <v>Adelaide - Central and Hills</v>
          </cell>
        </row>
        <row r="320">
          <cell r="A320" t="str">
            <v>ST PETERS</v>
          </cell>
          <cell r="C320" t="str">
            <v>Norwood - Payneham - St Peters</v>
          </cell>
          <cell r="D320" t="str">
            <v>Adelaide - Central and Hills</v>
          </cell>
        </row>
        <row r="321">
          <cell r="A321" t="str">
            <v>STEPNEY</v>
          </cell>
          <cell r="C321" t="str">
            <v>Norwood - Payneham - St Peters</v>
          </cell>
          <cell r="D321" t="str">
            <v>Adelaide - Central and Hills</v>
          </cell>
        </row>
        <row r="322">
          <cell r="A322" t="str">
            <v>STONYFELL</v>
          </cell>
          <cell r="C322" t="str">
            <v>Burnside</v>
          </cell>
          <cell r="D322" t="str">
            <v>Adelaide - Central and Hills</v>
          </cell>
        </row>
        <row r="323">
          <cell r="A323" t="str">
            <v>STURT</v>
          </cell>
          <cell r="C323" t="str">
            <v>Marion</v>
          </cell>
          <cell r="D323" t="str">
            <v>Adelaide - South</v>
          </cell>
        </row>
        <row r="324">
          <cell r="A324" t="str">
            <v>SURREY DOWNS</v>
          </cell>
          <cell r="C324" t="str">
            <v>Tea Tree Gully</v>
          </cell>
          <cell r="D324" t="str">
            <v>Adelaide - North</v>
          </cell>
        </row>
        <row r="325">
          <cell r="A325" t="str">
            <v>TANUNDA</v>
          </cell>
          <cell r="C325" t="str">
            <v>Barossa</v>
          </cell>
          <cell r="D325" t="str">
            <v>Barossa - Yorke - Mid North</v>
          </cell>
        </row>
        <row r="326">
          <cell r="A326" t="str">
            <v>TAPEROO</v>
          </cell>
          <cell r="C326" t="str">
            <v>Port Adelaide - West</v>
          </cell>
          <cell r="D326" t="str">
            <v>Adelaide - West</v>
          </cell>
        </row>
        <row r="327">
          <cell r="A327" t="str">
            <v>TEA TREE GULLY</v>
          </cell>
          <cell r="C327" t="str">
            <v>Tea Tree Gully</v>
          </cell>
          <cell r="D327" t="str">
            <v>Adelaide - North</v>
          </cell>
        </row>
        <row r="328">
          <cell r="A328" t="str">
            <v>TENNYSON</v>
          </cell>
          <cell r="C328" t="str">
            <v>Charles Sturt</v>
          </cell>
          <cell r="D328" t="str">
            <v>Adelaide - West</v>
          </cell>
        </row>
        <row r="329">
          <cell r="A329" t="str">
            <v>TERINGIE</v>
          </cell>
          <cell r="C329" t="str">
            <v>Adelaide Hills</v>
          </cell>
          <cell r="D329" t="str">
            <v>Adelaide - Central and Hills</v>
          </cell>
        </row>
        <row r="330">
          <cell r="A330" t="str">
            <v>THEBARTON</v>
          </cell>
          <cell r="C330" t="str">
            <v>West Torrens</v>
          </cell>
          <cell r="D330" t="str">
            <v>Adelaide - West</v>
          </cell>
        </row>
        <row r="331">
          <cell r="A331" t="str">
            <v>THORNGATE</v>
          </cell>
          <cell r="C331" t="str">
            <v>Prospect - Walkerville</v>
          </cell>
          <cell r="D331" t="str">
            <v>Adelaide - Central and Hills</v>
          </cell>
        </row>
        <row r="332">
          <cell r="A332" t="str">
            <v>TOORAK GARDENS</v>
          </cell>
          <cell r="C332" t="str">
            <v>Burnside</v>
          </cell>
          <cell r="D332" t="str">
            <v>Adelaide - Central and Hills</v>
          </cell>
        </row>
        <row r="333">
          <cell r="A333" t="str">
            <v>TORRENS PARK</v>
          </cell>
          <cell r="C333" t="str">
            <v>Mitcham</v>
          </cell>
          <cell r="D333" t="str">
            <v>Adelaide - South</v>
          </cell>
        </row>
        <row r="334">
          <cell r="A334" t="str">
            <v>TORRENSVILLE</v>
          </cell>
          <cell r="C334" t="str">
            <v>West Torrens</v>
          </cell>
          <cell r="D334" t="str">
            <v>Adelaide - West</v>
          </cell>
        </row>
        <row r="335">
          <cell r="A335" t="str">
            <v>TRANMERE</v>
          </cell>
          <cell r="C335" t="str">
            <v>Campbelltown</v>
          </cell>
          <cell r="D335" t="str">
            <v>Adelaide - Central and Hills</v>
          </cell>
        </row>
        <row r="336">
          <cell r="A336" t="str">
            <v>TRINITY GARDENS</v>
          </cell>
          <cell r="C336" t="str">
            <v>Norwood - Payneham - St Peters</v>
          </cell>
          <cell r="D336" t="str">
            <v>Adelaide - Central and Hills</v>
          </cell>
        </row>
        <row r="337">
          <cell r="A337" t="str">
            <v>TROTT PARK</v>
          </cell>
          <cell r="C337" t="str">
            <v>Marion</v>
          </cell>
          <cell r="D337" t="str">
            <v>Adelaide - South</v>
          </cell>
        </row>
        <row r="338">
          <cell r="A338" t="str">
            <v>TUSMORE</v>
          </cell>
          <cell r="C338" t="str">
            <v>Burnside</v>
          </cell>
          <cell r="D338" t="str">
            <v>Adelaide - Central and Hills</v>
          </cell>
        </row>
        <row r="339">
          <cell r="A339" t="str">
            <v>TWO WELLS</v>
          </cell>
          <cell r="C339" t="str">
            <v>Gawler - Two Wells</v>
          </cell>
          <cell r="D339" t="str">
            <v>Adelaide - North</v>
          </cell>
        </row>
        <row r="340">
          <cell r="A340" t="str">
            <v>UNDERDALE</v>
          </cell>
          <cell r="C340" t="str">
            <v>West Torrens</v>
          </cell>
          <cell r="D340" t="str">
            <v>Adelaide - West</v>
          </cell>
        </row>
        <row r="341">
          <cell r="A341" t="str">
            <v>UNLEY</v>
          </cell>
          <cell r="C341" t="str">
            <v>Unley</v>
          </cell>
          <cell r="D341" t="str">
            <v>Adelaide - Central and Hills</v>
          </cell>
        </row>
        <row r="342">
          <cell r="A342" t="str">
            <v>UNLEY PARK</v>
          </cell>
          <cell r="C342" t="str">
            <v>Unley</v>
          </cell>
          <cell r="D342" t="str">
            <v>Adelaide - Central and Hills</v>
          </cell>
        </row>
        <row r="343">
          <cell r="A343" t="str">
            <v>URRBRAE</v>
          </cell>
          <cell r="C343" t="str">
            <v>Mitcham</v>
          </cell>
          <cell r="D343" t="str">
            <v>Adelaide - South</v>
          </cell>
        </row>
        <row r="344">
          <cell r="A344" t="str">
            <v>VALE PARK</v>
          </cell>
          <cell r="C344" t="str">
            <v>Prospect - Walkerville</v>
          </cell>
          <cell r="D344" t="str">
            <v>Adelaide - Central and Hills</v>
          </cell>
        </row>
        <row r="345">
          <cell r="A345" t="str">
            <v>VALLEY VIEW</v>
          </cell>
          <cell r="C345" t="str">
            <v>Port Adelaide - East</v>
          </cell>
          <cell r="D345" t="str">
            <v>Adelaide - North</v>
          </cell>
        </row>
        <row r="346">
          <cell r="A346" t="str">
            <v>VIRGINIA</v>
          </cell>
          <cell r="C346" t="str">
            <v>Playford</v>
          </cell>
          <cell r="D346" t="str">
            <v>Adelaide - North</v>
          </cell>
        </row>
        <row r="347">
          <cell r="A347" t="str">
            <v>VISTA</v>
          </cell>
          <cell r="C347" t="str">
            <v>Tea Tree Gully</v>
          </cell>
          <cell r="D347" t="str">
            <v>Adelaide - North</v>
          </cell>
        </row>
        <row r="348">
          <cell r="A348" t="str">
            <v>WALKERVILLE</v>
          </cell>
          <cell r="C348" t="str">
            <v>Prospect - Walkerville</v>
          </cell>
          <cell r="D348" t="str">
            <v>Adelaide - Central and Hills</v>
          </cell>
        </row>
        <row r="349">
          <cell r="A349" t="str">
            <v>WALKLEY HEIGHTS</v>
          </cell>
          <cell r="C349" t="str">
            <v>Salisbury</v>
          </cell>
          <cell r="D349" t="str">
            <v>Adelaide - North</v>
          </cell>
        </row>
        <row r="350">
          <cell r="A350" t="str">
            <v>WALLAROO</v>
          </cell>
          <cell r="C350" t="str">
            <v>Yorke Peninsula</v>
          </cell>
          <cell r="D350" t="str">
            <v>Barossa - Yorke - Mid North</v>
          </cell>
        </row>
        <row r="351">
          <cell r="A351" t="str">
            <v>WARRADALE</v>
          </cell>
          <cell r="C351" t="str">
            <v>Marion</v>
          </cell>
          <cell r="D351" t="str">
            <v>Adelaide - South</v>
          </cell>
        </row>
        <row r="352">
          <cell r="A352" t="str">
            <v>WATTLE PARK</v>
          </cell>
          <cell r="C352" t="str">
            <v>Burnside</v>
          </cell>
          <cell r="D352" t="str">
            <v>Adelaide - Central and Hills</v>
          </cell>
        </row>
        <row r="353">
          <cell r="A353" t="str">
            <v>WAYVILLE</v>
          </cell>
          <cell r="C353" t="str">
            <v>Unley</v>
          </cell>
          <cell r="D353" t="str">
            <v>Adelaide - Central and Hills</v>
          </cell>
        </row>
        <row r="354">
          <cell r="A354" t="str">
            <v>WELLAND</v>
          </cell>
          <cell r="C354" t="str">
            <v>Charles Sturt</v>
          </cell>
          <cell r="D354" t="str">
            <v>Adelaide - West</v>
          </cell>
        </row>
        <row r="355">
          <cell r="A355" t="str">
            <v>WEST BEACH</v>
          </cell>
          <cell r="C355" t="str">
            <v>West Torrens</v>
          </cell>
          <cell r="D355" t="str">
            <v>Adelaide - West</v>
          </cell>
        </row>
        <row r="356">
          <cell r="A356" t="str">
            <v>WEST CROYDON</v>
          </cell>
          <cell r="C356" t="str">
            <v>Charles Sturt</v>
          </cell>
          <cell r="D356" t="str">
            <v>Adelaide - West</v>
          </cell>
        </row>
        <row r="357">
          <cell r="A357" t="str">
            <v>WEST HINDMARSH</v>
          </cell>
          <cell r="C357" t="str">
            <v>Charles Sturt</v>
          </cell>
          <cell r="D357" t="str">
            <v>Adelaide - West</v>
          </cell>
        </row>
        <row r="358">
          <cell r="A358" t="str">
            <v>WEST LAKES</v>
          </cell>
          <cell r="C358" t="str">
            <v>Charles Sturt</v>
          </cell>
          <cell r="D358" t="str">
            <v>Adelaide - West</v>
          </cell>
        </row>
        <row r="359">
          <cell r="A359" t="str">
            <v>WEST LAKES SHORE</v>
          </cell>
          <cell r="C359" t="str">
            <v>Charles Sturt</v>
          </cell>
          <cell r="D359" t="str">
            <v>Adelaide - West</v>
          </cell>
        </row>
        <row r="360">
          <cell r="A360" t="str">
            <v>WEST RICHMOND</v>
          </cell>
          <cell r="C360" t="str">
            <v>West Torrens</v>
          </cell>
          <cell r="D360" t="str">
            <v>Adelaide - West</v>
          </cell>
        </row>
        <row r="361">
          <cell r="A361" t="str">
            <v>WESTBOURNE PARK</v>
          </cell>
          <cell r="C361" t="str">
            <v>Mitcham</v>
          </cell>
          <cell r="D361" t="str">
            <v>Adelaide - South</v>
          </cell>
        </row>
        <row r="362">
          <cell r="A362" t="str">
            <v>WHYALLA</v>
          </cell>
          <cell r="C362" t="str">
            <v>Eyre Peninsula and South West</v>
          </cell>
          <cell r="D362" t="str">
            <v>South Australia - Outback</v>
          </cell>
        </row>
        <row r="363">
          <cell r="A363" t="str">
            <v>WHYALLA JENKINS</v>
          </cell>
          <cell r="C363" t="str">
            <v>Eyre Peninsula and South West</v>
          </cell>
          <cell r="D363" t="str">
            <v>South Australia - Outback</v>
          </cell>
        </row>
        <row r="364">
          <cell r="A364" t="str">
            <v>WHYALLA NORRIE</v>
          </cell>
          <cell r="C364" t="str">
            <v>Eyre Peninsula and South West</v>
          </cell>
          <cell r="D364" t="str">
            <v>South Australia - Outback</v>
          </cell>
        </row>
        <row r="365">
          <cell r="A365" t="str">
            <v>WHYALLA PLAYFORD</v>
          </cell>
          <cell r="C365" t="str">
            <v>Eyre Peninsula and South West</v>
          </cell>
          <cell r="D365" t="str">
            <v>South Australia - Outback</v>
          </cell>
        </row>
        <row r="366">
          <cell r="A366" t="str">
            <v>WHYALLA STUART</v>
          </cell>
          <cell r="C366" t="str">
            <v>Eyre Peninsula and South West</v>
          </cell>
          <cell r="D366" t="str">
            <v>South Australia - Outback</v>
          </cell>
        </row>
        <row r="367">
          <cell r="A367" t="str">
            <v>WILLASTON</v>
          </cell>
          <cell r="C367" t="str">
            <v>Gawler - Two Wells</v>
          </cell>
          <cell r="D367" t="str">
            <v>Adelaide - North</v>
          </cell>
        </row>
        <row r="368">
          <cell r="A368" t="str">
            <v>WINDSOR GARDENS</v>
          </cell>
          <cell r="C368" t="str">
            <v>Port Adelaide - East</v>
          </cell>
          <cell r="D368" t="str">
            <v>Adelaide - North</v>
          </cell>
        </row>
        <row r="369">
          <cell r="A369" t="str">
            <v>WINGFIELD</v>
          </cell>
          <cell r="C369" t="str">
            <v>Port Adelaide - West</v>
          </cell>
          <cell r="D369" t="str">
            <v>Adelaide - West</v>
          </cell>
        </row>
        <row r="370">
          <cell r="A370" t="str">
            <v>WOODCROFT</v>
          </cell>
          <cell r="C370" t="str">
            <v>Onkaparinga</v>
          </cell>
          <cell r="D370" t="str">
            <v>Adelaide - South</v>
          </cell>
        </row>
        <row r="371">
          <cell r="A371" t="str">
            <v>WOODFORDE</v>
          </cell>
          <cell r="C371" t="str">
            <v>Adelaide Hills</v>
          </cell>
          <cell r="D371" t="str">
            <v>Adelaide - Central and Hills</v>
          </cell>
        </row>
        <row r="372">
          <cell r="A372" t="str">
            <v>WOODVILLE</v>
          </cell>
          <cell r="C372" t="str">
            <v>Charles Sturt</v>
          </cell>
          <cell r="D372" t="str">
            <v>Adelaide - West</v>
          </cell>
        </row>
        <row r="373">
          <cell r="A373" t="str">
            <v>WOODVILLE GARDENS</v>
          </cell>
          <cell r="C373" t="str">
            <v>Charles Sturt</v>
          </cell>
          <cell r="D373" t="str">
            <v>Adelaide - West</v>
          </cell>
        </row>
        <row r="374">
          <cell r="A374" t="str">
            <v>WOODVILLE NORTH</v>
          </cell>
          <cell r="C374" t="str">
            <v>Charles Sturt</v>
          </cell>
          <cell r="D374" t="str">
            <v>Adelaide - West</v>
          </cell>
        </row>
        <row r="375">
          <cell r="A375" t="str">
            <v>WOODVILLE PARK</v>
          </cell>
          <cell r="C375" t="str">
            <v>Charles Sturt</v>
          </cell>
          <cell r="D375" t="str">
            <v>Adelaide - West</v>
          </cell>
        </row>
        <row r="376">
          <cell r="A376" t="str">
            <v>WOODVILLE SOUTH</v>
          </cell>
          <cell r="C376" t="str">
            <v>Charles Sturt</v>
          </cell>
          <cell r="D376" t="str">
            <v>Adelaide - West</v>
          </cell>
        </row>
        <row r="377">
          <cell r="A377" t="str">
            <v>WOODVILLE WEST</v>
          </cell>
          <cell r="C377" t="str">
            <v>Charles Sturt</v>
          </cell>
          <cell r="D377" t="str">
            <v>Adelaide - West</v>
          </cell>
        </row>
        <row r="378">
          <cell r="A378" t="str">
            <v>WORROLONG</v>
          </cell>
          <cell r="C378" t="str">
            <v>Limestone Coast</v>
          </cell>
          <cell r="D378" t="str">
            <v>South Australia - South East</v>
          </cell>
        </row>
        <row r="379">
          <cell r="A379" t="str">
            <v>WYNN VALE</v>
          </cell>
          <cell r="C379" t="str">
            <v>Tea Tree Gully</v>
          </cell>
          <cell r="D379" t="str">
            <v>Adelaide - North</v>
          </cell>
        </row>
        <row r="380">
          <cell r="A380" t="str">
            <v>YATALA VALE</v>
          </cell>
          <cell r="C380" t="str">
            <v>Tea Tree Gully</v>
          </cell>
          <cell r="D380" t="str">
            <v>Adelaide - North</v>
          </cell>
        </row>
        <row r="381">
          <cell r="A381" t="str">
            <v>NOT SERVICED</v>
          </cell>
          <cell r="C381" t="str">
            <v>Adelaide Hills</v>
          </cell>
          <cell r="D381" t="str">
            <v>Adelaide - Central and Hills</v>
          </cell>
        </row>
        <row r="382">
          <cell r="A382" t="str">
            <v>NOT SERVICED</v>
          </cell>
          <cell r="C382" t="str">
            <v>Adelaide Hills</v>
          </cell>
          <cell r="D382" t="str">
            <v>Adelaide - Central and Hills</v>
          </cell>
        </row>
        <row r="383">
          <cell r="A383" t="str">
            <v>NOT SERVICED</v>
          </cell>
          <cell r="C383" t="str">
            <v>Onkaparinga</v>
          </cell>
          <cell r="D383" t="str">
            <v>Adelaide - South</v>
          </cell>
        </row>
        <row r="384">
          <cell r="A384" t="str">
            <v>NOT SERVICED</v>
          </cell>
          <cell r="C384" t="str">
            <v>Adelaide Hills</v>
          </cell>
          <cell r="D384" t="str">
            <v>Adelaide - Central and Hills</v>
          </cell>
        </row>
        <row r="385">
          <cell r="A385" t="str">
            <v>NOT SERVICED</v>
          </cell>
          <cell r="C385" t="str">
            <v>Adelaide Hills</v>
          </cell>
          <cell r="D385" t="str">
            <v>Adelaide - Central and Hills</v>
          </cell>
        </row>
        <row r="386">
          <cell r="A386" t="str">
            <v>NOT SERVICED</v>
          </cell>
          <cell r="C386" t="str">
            <v>Adelaide Hills</v>
          </cell>
          <cell r="D386" t="str">
            <v>Adelaide - Central and Hills</v>
          </cell>
        </row>
        <row r="387">
          <cell r="A387" t="str">
            <v>NOT SERVICED</v>
          </cell>
          <cell r="C387" t="str">
            <v>Adelaide Hills</v>
          </cell>
          <cell r="D387" t="str">
            <v>Adelaide - Central and Hills</v>
          </cell>
        </row>
        <row r="388">
          <cell r="A388" t="str">
            <v>NOT SERVICED</v>
          </cell>
          <cell r="C388" t="str">
            <v>Adelaide Hills</v>
          </cell>
          <cell r="D388" t="str">
            <v>Adelaide - Central and Hills</v>
          </cell>
        </row>
        <row r="389">
          <cell r="A389" t="str">
            <v>NOT SERVICED</v>
          </cell>
          <cell r="C389" t="str">
            <v>Onkaparinga</v>
          </cell>
          <cell r="D389" t="str">
            <v>Adelaide - South</v>
          </cell>
        </row>
        <row r="390">
          <cell r="A390" t="str">
            <v>NOT SERVICED</v>
          </cell>
          <cell r="C390" t="str">
            <v>Outback - North and East</v>
          </cell>
          <cell r="D390" t="str">
            <v>South Australia - Outback</v>
          </cell>
        </row>
        <row r="391">
          <cell r="A391" t="str">
            <v>NOT SERVICED</v>
          </cell>
          <cell r="C391" t="str">
            <v>Murray and Mallee</v>
          </cell>
          <cell r="D391" t="str">
            <v>South Australia - South East</v>
          </cell>
        </row>
        <row r="392">
          <cell r="A392" t="str">
            <v>NOT SERVICED</v>
          </cell>
          <cell r="C392" t="str">
            <v>Eyre Peninsula and South West</v>
          </cell>
          <cell r="D392" t="str">
            <v>South Australia - Outback</v>
          </cell>
        </row>
        <row r="393">
          <cell r="A393" t="str">
            <v>NOT SERVICED</v>
          </cell>
          <cell r="C393" t="str">
            <v>Lower North</v>
          </cell>
          <cell r="D393" t="str">
            <v>Barossa - Yorke - Mid North</v>
          </cell>
        </row>
        <row r="394">
          <cell r="A394" t="str">
            <v>NOT SERVICED</v>
          </cell>
          <cell r="C394" t="str">
            <v>Outback - North and East</v>
          </cell>
          <cell r="D394" t="str">
            <v>South Australia - Outback</v>
          </cell>
        </row>
        <row r="395">
          <cell r="A395" t="str">
            <v>NOT SERVICED</v>
          </cell>
          <cell r="C395" t="str">
            <v>Eyre Peninsula and South West</v>
          </cell>
          <cell r="D395" t="str">
            <v>South Australia - Outback</v>
          </cell>
        </row>
        <row r="396">
          <cell r="A396" t="str">
            <v>NOT SERVICED</v>
          </cell>
          <cell r="C396" t="str">
            <v>Lower North</v>
          </cell>
          <cell r="D396" t="str">
            <v>Barossa - Yorke - Mid North</v>
          </cell>
        </row>
        <row r="397">
          <cell r="A397" t="str">
            <v>NOT SERVICED</v>
          </cell>
          <cell r="C397" t="str">
            <v>Fleurieu - Kangaroo Island</v>
          </cell>
          <cell r="D397" t="str">
            <v>South Australia - South East</v>
          </cell>
        </row>
        <row r="398">
          <cell r="A398" t="str">
            <v>NOT SERVICED</v>
          </cell>
          <cell r="C398" t="str">
            <v>Lower North</v>
          </cell>
          <cell r="D398" t="str">
            <v>Barossa - Yorke - Mid North</v>
          </cell>
        </row>
        <row r="399">
          <cell r="A399" t="str">
            <v>NOT SERVICED</v>
          </cell>
          <cell r="C399" t="str">
            <v>Limestone Coast</v>
          </cell>
          <cell r="D399" t="str">
            <v>South Australia - South East</v>
          </cell>
        </row>
        <row r="400">
          <cell r="A400" t="str">
            <v>NOT SERVICED</v>
          </cell>
          <cell r="C400" t="str">
            <v>Mid North</v>
          </cell>
          <cell r="D400" t="str">
            <v>Barossa - Yorke - Mid North</v>
          </cell>
        </row>
        <row r="401">
          <cell r="A401" t="str">
            <v>NOT SERVICED</v>
          </cell>
          <cell r="C401" t="str">
            <v>Yorke Peninsula</v>
          </cell>
          <cell r="D401" t="str">
            <v>Barossa - Yorke - Mid North</v>
          </cell>
        </row>
        <row r="402">
          <cell r="A402" t="str">
            <v>NOT SERVICED</v>
          </cell>
          <cell r="C402" t="str">
            <v>Fleurieu - Kangaroo Island</v>
          </cell>
          <cell r="D402" t="str">
            <v>South Australia - South East</v>
          </cell>
        </row>
        <row r="403">
          <cell r="A403" t="str">
            <v>NOT SERVICED</v>
          </cell>
          <cell r="C403" t="str">
            <v>Murray and Mallee</v>
          </cell>
          <cell r="D403" t="str">
            <v>South Australia - South East</v>
          </cell>
        </row>
        <row r="404">
          <cell r="A404" t="str">
            <v>NOT SERVICED</v>
          </cell>
          <cell r="C404" t="str">
            <v>Eyre Peninsula and South West</v>
          </cell>
          <cell r="D404" t="str">
            <v>South Australia - Outback</v>
          </cell>
        </row>
        <row r="405">
          <cell r="A405" t="str">
            <v>NOT SERVICED</v>
          </cell>
          <cell r="C405" t="str">
            <v>Eyre Peninsula and South West</v>
          </cell>
          <cell r="D405" t="str">
            <v>South Australia - Outback</v>
          </cell>
        </row>
        <row r="406">
          <cell r="A406" t="str">
            <v>NOT SERVICED</v>
          </cell>
          <cell r="C406" t="str">
            <v>Murray and Mallee</v>
          </cell>
          <cell r="D406" t="str">
            <v>South Australia - South East</v>
          </cell>
        </row>
        <row r="407">
          <cell r="A407" t="str">
            <v>NOT SERVICED</v>
          </cell>
          <cell r="C407" t="str">
            <v>Murray and Mallee</v>
          </cell>
          <cell r="D407" t="str">
            <v>South Australia - South East</v>
          </cell>
        </row>
        <row r="408">
          <cell r="A408" t="str">
            <v>NOT SERVICED</v>
          </cell>
          <cell r="C408" t="str">
            <v>Barossa</v>
          </cell>
          <cell r="D408" t="str">
            <v>Barossa - Yorke - Mid North</v>
          </cell>
        </row>
        <row r="409">
          <cell r="A409" t="str">
            <v>NOT SERVICED</v>
          </cell>
          <cell r="C409" t="str">
            <v>Barossa</v>
          </cell>
          <cell r="D409" t="str">
            <v>Barossa - Yorke - Mid North</v>
          </cell>
        </row>
        <row r="410">
          <cell r="A410" t="str">
            <v>NOT SERVICED</v>
          </cell>
          <cell r="C410" t="str">
            <v>Murray and Mallee</v>
          </cell>
          <cell r="D410" t="str">
            <v>South Australia - South East</v>
          </cell>
        </row>
        <row r="411">
          <cell r="A411" t="str">
            <v>NOT SERVICED</v>
          </cell>
          <cell r="C411" t="str">
            <v>Limestone Coast</v>
          </cell>
          <cell r="D411" t="str">
            <v>South Australia - South East</v>
          </cell>
        </row>
        <row r="412">
          <cell r="A412" t="str">
            <v>NOT SERVICED</v>
          </cell>
          <cell r="C412" t="str">
            <v>Yorke Peninsula</v>
          </cell>
          <cell r="D412" t="str">
            <v>Barossa - Yorke - Mid North</v>
          </cell>
        </row>
        <row r="413">
          <cell r="A413" t="str">
            <v>NOT SERVICED</v>
          </cell>
          <cell r="C413" t="str">
            <v>Murray and Mallee</v>
          </cell>
          <cell r="D413" t="str">
            <v>South Australia - South East</v>
          </cell>
        </row>
        <row r="414">
          <cell r="A414" t="str">
            <v>NOT SERVICED</v>
          </cell>
          <cell r="C414" t="str">
            <v>Limestone Coast</v>
          </cell>
          <cell r="D414" t="str">
            <v>South Australia - South East</v>
          </cell>
        </row>
        <row r="415">
          <cell r="A415" t="str">
            <v>NOT SERVICED</v>
          </cell>
          <cell r="C415" t="str">
            <v>Limestone Coast</v>
          </cell>
          <cell r="D415" t="str">
            <v>South Australia - South East</v>
          </cell>
        </row>
        <row r="416">
          <cell r="A416" t="str">
            <v>NOT SERVICED</v>
          </cell>
          <cell r="C416" t="str">
            <v>Outback - North and East</v>
          </cell>
          <cell r="D416" t="str">
            <v>South Australia - Outback</v>
          </cell>
        </row>
        <row r="417">
          <cell r="A417" t="str">
            <v>NOT SERVICED</v>
          </cell>
          <cell r="C417" t="str">
            <v>Limestone Coast</v>
          </cell>
          <cell r="D417" t="str">
            <v>South Australia - South East</v>
          </cell>
        </row>
        <row r="418">
          <cell r="A418" t="str">
            <v>NOT SERVICED</v>
          </cell>
          <cell r="C418" t="str">
            <v>Mid North</v>
          </cell>
          <cell r="D418" t="str">
            <v>Barossa - Yorke - Mid North</v>
          </cell>
        </row>
        <row r="419">
          <cell r="A419" t="str">
            <v>NOT SERVICED</v>
          </cell>
          <cell r="C419" t="str">
            <v>Outback - North and East</v>
          </cell>
          <cell r="D419" t="str">
            <v>South Australia - Outback</v>
          </cell>
        </row>
        <row r="420">
          <cell r="A420" t="str">
            <v>NOT SERVICED</v>
          </cell>
          <cell r="C420" t="str">
            <v>Mid North</v>
          </cell>
          <cell r="D420" t="str">
            <v>Barossa - Yorke - Mid North</v>
          </cell>
        </row>
        <row r="421">
          <cell r="A421" t="str">
            <v>NOT SERVICED</v>
          </cell>
          <cell r="C421" t="str">
            <v>Outback - North and East</v>
          </cell>
          <cell r="D421" t="str">
            <v>South Australia - Outback</v>
          </cell>
        </row>
        <row r="422">
          <cell r="A422" t="str">
            <v>NOT SERVICED</v>
          </cell>
          <cell r="C422" t="str">
            <v>Murray and Mallee</v>
          </cell>
          <cell r="D422" t="str">
            <v>South Australia - South East</v>
          </cell>
        </row>
        <row r="423">
          <cell r="A423" t="str">
            <v>NOT SERVICED</v>
          </cell>
          <cell r="C423" t="str">
            <v>Fleurieu - Kangaroo Island</v>
          </cell>
          <cell r="D423" t="str">
            <v>South Australia - South East</v>
          </cell>
        </row>
        <row r="424">
          <cell r="A424" t="str">
            <v>NOT SERVICED</v>
          </cell>
          <cell r="C424" t="str">
            <v>Fleurieu - Kangaroo Island</v>
          </cell>
          <cell r="D424" t="str">
            <v>South Australia - South East</v>
          </cell>
        </row>
        <row r="425">
          <cell r="A425" t="str">
            <v>NOT SERVICED</v>
          </cell>
          <cell r="C425" t="str">
            <v>Limestone Coast</v>
          </cell>
          <cell r="D425" t="str">
            <v>South Australia - South East</v>
          </cell>
        </row>
        <row r="426">
          <cell r="A426" t="str">
            <v>NOT SERVICED</v>
          </cell>
          <cell r="C426" t="str">
            <v>Murray and Mallee</v>
          </cell>
          <cell r="D426" t="str">
            <v>South Australia - South East</v>
          </cell>
        </row>
        <row r="427">
          <cell r="A427" t="str">
            <v>NOT SERVICED</v>
          </cell>
          <cell r="C427" t="str">
            <v>Fleurieu - Kangaroo Island</v>
          </cell>
          <cell r="D427" t="str">
            <v>South Australia - South East</v>
          </cell>
        </row>
        <row r="428">
          <cell r="A428" t="str">
            <v>NOT SERVICED</v>
          </cell>
          <cell r="C428" t="str">
            <v>Murray and Mallee</v>
          </cell>
          <cell r="D428" t="str">
            <v>South Australia - South East</v>
          </cell>
        </row>
        <row r="429">
          <cell r="A429" t="str">
            <v>NOT SERVICED</v>
          </cell>
          <cell r="C429" t="str">
            <v>Lower North</v>
          </cell>
          <cell r="D429" t="str">
            <v>Barossa - Yorke - Mid North</v>
          </cell>
        </row>
        <row r="430">
          <cell r="A430" t="str">
            <v>NOT SERVICED</v>
          </cell>
          <cell r="C430" t="str">
            <v>Limestone Coast</v>
          </cell>
          <cell r="D430" t="str">
            <v>South Australia - South East</v>
          </cell>
        </row>
        <row r="431">
          <cell r="A431" t="str">
            <v>NOT SERVICED</v>
          </cell>
          <cell r="C431" t="str">
            <v>Eyre Peninsula and South West</v>
          </cell>
          <cell r="D431" t="str">
            <v>South Australia - Outback</v>
          </cell>
        </row>
        <row r="432">
          <cell r="A432" t="str">
            <v>NOT SERVICED</v>
          </cell>
          <cell r="C432" t="str">
            <v>Eyre Peninsula and South West</v>
          </cell>
          <cell r="D432" t="str">
            <v>South Australia - Outback</v>
          </cell>
        </row>
        <row r="433">
          <cell r="A433" t="str">
            <v>NOT SERVICED</v>
          </cell>
          <cell r="C433" t="str">
            <v>Eyre Peninsula and South West</v>
          </cell>
          <cell r="D433" t="str">
            <v>South Australia - Outback</v>
          </cell>
        </row>
        <row r="434">
          <cell r="A434" t="str">
            <v>NOT SERVICED</v>
          </cell>
          <cell r="C434" t="str">
            <v>Fleurieu - Kangaroo Island</v>
          </cell>
          <cell r="D434" t="str">
            <v>South Australia - South East</v>
          </cell>
        </row>
        <row r="435">
          <cell r="A435" t="str">
            <v>NOT SERVICED</v>
          </cell>
          <cell r="C435" t="str">
            <v>Yorke Peninsula</v>
          </cell>
          <cell r="D435" t="str">
            <v>Barossa - Yorke - Mid North</v>
          </cell>
        </row>
        <row r="436">
          <cell r="A436" t="str">
            <v>NOT SERVICED</v>
          </cell>
          <cell r="C436" t="str">
            <v>Yorke Peninsula</v>
          </cell>
          <cell r="D436" t="str">
            <v>Barossa - Yorke - Mid North</v>
          </cell>
        </row>
        <row r="437">
          <cell r="A437" t="str">
            <v>ADELAIDE AIRPORT</v>
          </cell>
          <cell r="C437" t="str">
            <v>West Torrens</v>
          </cell>
          <cell r="D437" t="str">
            <v>Adelaide - West</v>
          </cell>
        </row>
        <row r="438">
          <cell r="A438" t="str">
            <v>BUCKLAND PARK</v>
          </cell>
          <cell r="C438" t="str">
            <v>Playford</v>
          </cell>
          <cell r="D438" t="str">
            <v>Adelaide - North</v>
          </cell>
        </row>
        <row r="439">
          <cell r="A439" t="str">
            <v>BURRA</v>
          </cell>
          <cell r="C439" t="str">
            <v>Lower North</v>
          </cell>
          <cell r="D439" t="str">
            <v>Barossa - Yorke - Mid North</v>
          </cell>
        </row>
        <row r="440">
          <cell r="A440" t="str">
            <v>CAVAN</v>
          </cell>
          <cell r="C440" t="str">
            <v>Salisbury</v>
          </cell>
          <cell r="D440" t="str">
            <v>Adelaide - North</v>
          </cell>
        </row>
        <row r="441">
          <cell r="A441" t="str">
            <v>COROMANDEL EAST</v>
          </cell>
          <cell r="C441" t="str">
            <v>Onkaparinga</v>
          </cell>
          <cell r="D441" t="str">
            <v>Adelaide - South</v>
          </cell>
        </row>
        <row r="442">
          <cell r="A442" t="str">
            <v>DAVEYSTON</v>
          </cell>
          <cell r="C442" t="str">
            <v>Barossa</v>
          </cell>
          <cell r="D442" t="str">
            <v>Barossa - Yorke - Mid North</v>
          </cell>
        </row>
        <row r="443">
          <cell r="A443" t="str">
            <v>EDINBURGH</v>
          </cell>
          <cell r="C443" t="str">
            <v>Salisbury</v>
          </cell>
          <cell r="D443" t="str">
            <v>Adelaide - North</v>
          </cell>
        </row>
        <row r="444">
          <cell r="A444" t="str">
            <v>EDINBURGH NORTH</v>
          </cell>
          <cell r="C444" t="str">
            <v>Playford</v>
          </cell>
          <cell r="D444" t="str">
            <v>Adelaide - North</v>
          </cell>
        </row>
        <row r="445">
          <cell r="A445" t="str">
            <v>ELIZABETH GROVE</v>
          </cell>
          <cell r="C445" t="str">
            <v>Playford</v>
          </cell>
          <cell r="D445" t="str">
            <v>Adelaide - North</v>
          </cell>
        </row>
        <row r="446">
          <cell r="A446" t="str">
            <v>EYRE</v>
          </cell>
          <cell r="C446" t="str">
            <v>Playford</v>
          </cell>
          <cell r="D446" t="str">
            <v>Adelaide - North</v>
          </cell>
        </row>
        <row r="447">
          <cell r="A447" t="str">
            <v>GAWLER BELT</v>
          </cell>
          <cell r="C447" t="str">
            <v>Gawler - Two Wells</v>
          </cell>
          <cell r="D447" t="str">
            <v>Adelaide - North</v>
          </cell>
        </row>
        <row r="448">
          <cell r="A448" t="str">
            <v>GLOSSOP</v>
          </cell>
          <cell r="C448" t="str">
            <v>Murray and Mallee</v>
          </cell>
          <cell r="D448" t="str">
            <v>South Australia - South East</v>
          </cell>
        </row>
        <row r="449">
          <cell r="A449" t="str">
            <v>HILLIER</v>
          </cell>
          <cell r="C449" t="str">
            <v>Gawler - Two Wells</v>
          </cell>
          <cell r="D449" t="str">
            <v>Adelaide - North</v>
          </cell>
        </row>
        <row r="450">
          <cell r="A450" t="str">
            <v>KALBEEBA</v>
          </cell>
          <cell r="C450" t="str">
            <v>Gawler - Two Wells</v>
          </cell>
          <cell r="D450" t="str">
            <v>Adelaide - North</v>
          </cell>
        </row>
        <row r="451">
          <cell r="A451" t="str">
            <v>KORUNYE</v>
          </cell>
          <cell r="C451" t="str">
            <v>Barossa</v>
          </cell>
          <cell r="D451" t="str">
            <v>Barossa - Yorke - Mid North</v>
          </cell>
        </row>
        <row r="452">
          <cell r="A452" t="str">
            <v>LIGHT PASS</v>
          </cell>
          <cell r="C452" t="str">
            <v>Barossa</v>
          </cell>
          <cell r="D452" t="str">
            <v>Barossa - Yorke - Mid North</v>
          </cell>
        </row>
        <row r="453">
          <cell r="A453" t="str">
            <v>MILE END SOUTH</v>
          </cell>
          <cell r="C453" t="str">
            <v>West Torrens</v>
          </cell>
          <cell r="D453" t="str">
            <v>Adelaide - West</v>
          </cell>
        </row>
        <row r="454">
          <cell r="A454" t="str">
            <v>MONASH</v>
          </cell>
          <cell r="C454" t="str">
            <v>Murray and Mallee</v>
          </cell>
          <cell r="D454" t="str">
            <v>South Australia - South East</v>
          </cell>
        </row>
        <row r="455">
          <cell r="A455" t="str">
            <v>NEW PORT</v>
          </cell>
          <cell r="C455" t="str">
            <v>Port Adelaide - West</v>
          </cell>
          <cell r="D455" t="str">
            <v>Adelaide - West</v>
          </cell>
        </row>
        <row r="456">
          <cell r="A456" t="str">
            <v>OVINGHAM</v>
          </cell>
          <cell r="C456" t="str">
            <v>Prospect - Walkerville</v>
          </cell>
          <cell r="D456" t="str">
            <v>Adelaide - Central and Hills</v>
          </cell>
        </row>
        <row r="457">
          <cell r="A457" t="str">
            <v>PARAFIELD</v>
          </cell>
          <cell r="C457" t="str">
            <v>Salisbury</v>
          </cell>
          <cell r="D457" t="str">
            <v>Adelaide - North</v>
          </cell>
        </row>
        <row r="458">
          <cell r="A458" t="str">
            <v>PETERBOROUGH</v>
          </cell>
          <cell r="C458" t="str">
            <v>Mid North</v>
          </cell>
          <cell r="D458" t="str">
            <v>Barossa - Yorke - Mid North</v>
          </cell>
        </row>
        <row r="459">
          <cell r="A459" t="str">
            <v>PINKERTON PLAINS</v>
          </cell>
          <cell r="C459" t="str">
            <v>Barossa</v>
          </cell>
          <cell r="D459" t="str">
            <v>Barossa - Yorke - Mid North</v>
          </cell>
        </row>
        <row r="460">
          <cell r="A460" t="str">
            <v>PORT PIRIE</v>
          </cell>
          <cell r="C460" t="str">
            <v>Mid North</v>
          </cell>
          <cell r="D460" t="str">
            <v>Barossa - Yorke - Mid North</v>
          </cell>
        </row>
        <row r="461">
          <cell r="A461" t="str">
            <v>REGENCY PARK</v>
          </cell>
          <cell r="C461" t="str">
            <v>Port Adelaide - West</v>
          </cell>
          <cell r="D461" t="str">
            <v>Adelaide - West</v>
          </cell>
        </row>
        <row r="462">
          <cell r="A462" t="str">
            <v>ROCKY GULLY</v>
          </cell>
          <cell r="C462" t="str">
            <v>Murray and Mallee</v>
          </cell>
          <cell r="D462" t="str">
            <v>South Australia - South East</v>
          </cell>
        </row>
        <row r="463">
          <cell r="A463" t="str">
            <v>SALISBURY SOUTH</v>
          </cell>
          <cell r="C463" t="str">
            <v>Salisbury</v>
          </cell>
          <cell r="D463" t="str">
            <v>Adelaide - North</v>
          </cell>
        </row>
        <row r="464">
          <cell r="A464" t="str">
            <v>SKYE</v>
          </cell>
          <cell r="C464" t="str">
            <v>Burnside</v>
          </cell>
          <cell r="D464" t="str">
            <v>Adelaide - Central and Hills</v>
          </cell>
        </row>
        <row r="465">
          <cell r="A465" t="str">
            <v>TANTANOOLA</v>
          </cell>
          <cell r="C465" t="str">
            <v>Limestone Coast</v>
          </cell>
          <cell r="D465" t="str">
            <v>South Australia - South East</v>
          </cell>
        </row>
        <row r="466">
          <cell r="A466" t="str">
            <v>TONSLEY</v>
          </cell>
          <cell r="C466" t="str">
            <v>Marion</v>
          </cell>
          <cell r="D466" t="str">
            <v>Adelaide - South</v>
          </cell>
        </row>
        <row r="467">
          <cell r="A467" t="str">
            <v>WATERLOO CORNER</v>
          </cell>
          <cell r="C467" t="str">
            <v>Playford</v>
          </cell>
          <cell r="D467" t="str">
            <v>Adelaide - North</v>
          </cell>
        </row>
      </sheetData>
      <sheetData sheetId="12" refreshError="1"/>
      <sheetData sheetId="13" refreshError="1"/>
      <sheetData sheetId="14" refreshError="1"/>
      <sheetData sheetId="1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Suburb Connect Rates"/>
      <sheetName val="SUBURB_POST CODE"/>
      <sheetName val="SA New homes 2011-2016"/>
      <sheetName val="Pivot by suburb"/>
      <sheetName val="New conn by suburb"/>
      <sheetName val="Network Avail by Suburb"/>
      <sheetName val="All MIRNs SA"/>
      <sheetName val="SAPN-Mar18"/>
      <sheetName val="SAPN"/>
      <sheetName val="Other utility analysis"/>
      <sheetName val="Sheet2"/>
      <sheetName val="ABS Datasets"/>
      <sheetName val="ABS.Stat © App GCCSA"/>
      <sheetName val="Summary"/>
      <sheetName val="Data from AER"/>
      <sheetName val="ABS.Stat © App SA2"/>
      <sheetName val="Annual App SA2"/>
      <sheetName val="App vs Conn SA2"/>
      <sheetName val="Sheet1"/>
      <sheetName val="NEW MXO1"/>
      <sheetName val="OLD MXO"/>
      <sheetName val="SM App vs Conn SA2"/>
      <sheetName val="ABS.Stat © App SA2 New TH"/>
      <sheetName val="ABS.Stat © App SA2 Houses"/>
      <sheetName val="Summ Houses SA2"/>
      <sheetName val="SM Conn vs App H&amp;TH New SA2"/>
    </sheetNames>
    <sheetDataSet>
      <sheetData sheetId="0"/>
      <sheetData sheetId="1"/>
      <sheetData sheetId="2"/>
      <sheetData sheetId="3"/>
      <sheetData sheetId="4"/>
      <sheetData sheetId="5"/>
      <sheetData sheetId="6"/>
      <sheetData sheetId="7">
        <row r="5">
          <cell r="A5" t="str">
            <v>ABERFOYLE PARK</v>
          </cell>
          <cell r="B5" t="str">
            <v xml:space="preserve">5159        </v>
          </cell>
        </row>
        <row r="6">
          <cell r="A6" t="str">
            <v>ADELAIDE</v>
          </cell>
          <cell r="B6" t="str">
            <v xml:space="preserve">5000        </v>
          </cell>
        </row>
        <row r="7">
          <cell r="A7" t="str">
            <v>ADELAIDE</v>
          </cell>
          <cell r="B7" t="str">
            <v xml:space="preserve">5067        </v>
          </cell>
        </row>
        <row r="8">
          <cell r="A8" t="str">
            <v>ADELAIDE AIRPORT</v>
          </cell>
          <cell r="B8" t="str">
            <v xml:space="preserve">5950        </v>
          </cell>
        </row>
        <row r="9">
          <cell r="A9" t="str">
            <v>ALBERT PARK</v>
          </cell>
          <cell r="B9" t="str">
            <v xml:space="preserve">5014        </v>
          </cell>
        </row>
        <row r="10">
          <cell r="A10" t="str">
            <v>ALBERTON</v>
          </cell>
          <cell r="B10" t="str">
            <v xml:space="preserve">5014        </v>
          </cell>
        </row>
        <row r="11">
          <cell r="A11" t="str">
            <v>ALDINGA</v>
          </cell>
          <cell r="B11" t="str">
            <v xml:space="preserve">5173        </v>
          </cell>
        </row>
        <row r="12">
          <cell r="A12" t="str">
            <v>ALDINGA BEACH</v>
          </cell>
          <cell r="B12" t="str">
            <v xml:space="preserve">5173        </v>
          </cell>
        </row>
        <row r="13">
          <cell r="A13" t="str">
            <v>ALLENBY GARDENS</v>
          </cell>
          <cell r="B13" t="str">
            <v xml:space="preserve">5009        </v>
          </cell>
        </row>
        <row r="14">
          <cell r="A14" t="str">
            <v>ANDREWS FARM</v>
          </cell>
          <cell r="B14" t="str">
            <v xml:space="preserve">5114        </v>
          </cell>
        </row>
        <row r="15">
          <cell r="A15" t="str">
            <v>ANGASTON</v>
          </cell>
          <cell r="B15" t="str">
            <v xml:space="preserve">5353        </v>
          </cell>
        </row>
        <row r="16">
          <cell r="A16" t="str">
            <v>ANGLE PARK</v>
          </cell>
          <cell r="B16" t="str">
            <v xml:space="preserve">5010        </v>
          </cell>
        </row>
        <row r="17">
          <cell r="A17" t="str">
            <v>ANGLE VALE</v>
          </cell>
          <cell r="B17" t="str">
            <v xml:space="preserve">5117        </v>
          </cell>
        </row>
        <row r="18">
          <cell r="A18" t="str">
            <v>ASCOT PARK</v>
          </cell>
          <cell r="B18" t="str">
            <v xml:space="preserve">5043        </v>
          </cell>
        </row>
        <row r="19">
          <cell r="A19" t="str">
            <v>ASHFORD</v>
          </cell>
          <cell r="B19" t="str">
            <v xml:space="preserve">5035        </v>
          </cell>
        </row>
        <row r="20">
          <cell r="A20" t="str">
            <v>ATHELSTONE</v>
          </cell>
          <cell r="B20" t="str">
            <v xml:space="preserve">5076        </v>
          </cell>
        </row>
        <row r="21">
          <cell r="A21" t="str">
            <v>ATHOL PARK</v>
          </cell>
          <cell r="B21" t="str">
            <v xml:space="preserve">5012        </v>
          </cell>
        </row>
        <row r="22">
          <cell r="A22" t="str">
            <v>AULDANA</v>
          </cell>
          <cell r="B22" t="str">
            <v xml:space="preserve">5072        </v>
          </cell>
        </row>
        <row r="23">
          <cell r="A23" t="str">
            <v>BANKSIA PARK</v>
          </cell>
          <cell r="B23" t="str">
            <v xml:space="preserve">5091        </v>
          </cell>
        </row>
        <row r="24">
          <cell r="A24" t="str">
            <v>BEAUMONT</v>
          </cell>
          <cell r="B24" t="str">
            <v xml:space="preserve">5066        </v>
          </cell>
        </row>
        <row r="25">
          <cell r="A25" t="str">
            <v>BEDFORD PARK</v>
          </cell>
          <cell r="B25" t="str">
            <v xml:space="preserve">5042        </v>
          </cell>
        </row>
        <row r="26">
          <cell r="A26" t="str">
            <v>BELAIR</v>
          </cell>
          <cell r="B26" t="str">
            <v xml:space="preserve">5052        </v>
          </cell>
        </row>
        <row r="27">
          <cell r="A27" t="str">
            <v>BELLEVUE HEIGHTS</v>
          </cell>
          <cell r="B27" t="str">
            <v xml:space="preserve">5050        </v>
          </cell>
        </row>
        <row r="28">
          <cell r="A28" t="str">
            <v>BERRI</v>
          </cell>
          <cell r="B28" t="str">
            <v xml:space="preserve">5343        </v>
          </cell>
        </row>
        <row r="29">
          <cell r="A29" t="str">
            <v>BEULAH PARK</v>
          </cell>
          <cell r="B29" t="str">
            <v xml:space="preserve">5067        </v>
          </cell>
        </row>
        <row r="30">
          <cell r="A30" t="str">
            <v>BEVERLEY</v>
          </cell>
          <cell r="B30" t="str">
            <v xml:space="preserve">5009        </v>
          </cell>
        </row>
        <row r="31">
          <cell r="A31" t="str">
            <v>BIRKENHEAD</v>
          </cell>
          <cell r="B31" t="str">
            <v xml:space="preserve">5015        </v>
          </cell>
        </row>
        <row r="32">
          <cell r="A32" t="str">
            <v>BLACK FOREST</v>
          </cell>
          <cell r="B32" t="str">
            <v xml:space="preserve">5035        </v>
          </cell>
        </row>
        <row r="33">
          <cell r="A33" t="str">
            <v>BLACKWOOD</v>
          </cell>
          <cell r="B33" t="str">
            <v xml:space="preserve">5051        </v>
          </cell>
        </row>
        <row r="34">
          <cell r="A34" t="str">
            <v>BLAIR ATHOL</v>
          </cell>
          <cell r="B34" t="str">
            <v xml:space="preserve">5084        </v>
          </cell>
        </row>
        <row r="35">
          <cell r="A35" t="str">
            <v>BLAIR ATHOL</v>
          </cell>
          <cell r="B35" t="str">
            <v xml:space="preserve">5085        </v>
          </cell>
        </row>
        <row r="36">
          <cell r="A36" t="str">
            <v>BLAKEVIEW</v>
          </cell>
          <cell r="B36" t="str">
            <v xml:space="preserve">5114        </v>
          </cell>
        </row>
        <row r="37">
          <cell r="A37" t="str">
            <v>BOWDEN</v>
          </cell>
          <cell r="B37" t="str">
            <v xml:space="preserve">5007        </v>
          </cell>
        </row>
        <row r="38">
          <cell r="A38" t="str">
            <v>BRAHMA LODGE</v>
          </cell>
          <cell r="B38" t="str">
            <v xml:space="preserve">5109        </v>
          </cell>
        </row>
        <row r="39">
          <cell r="A39" t="str">
            <v>BRIGHTON</v>
          </cell>
          <cell r="B39" t="str">
            <v xml:space="preserve">5048        </v>
          </cell>
        </row>
        <row r="40">
          <cell r="A40" t="str">
            <v>BROADVIEW</v>
          </cell>
          <cell r="B40" t="str">
            <v xml:space="preserve">5083        </v>
          </cell>
        </row>
        <row r="41">
          <cell r="A41" t="str">
            <v>BROMPTON</v>
          </cell>
          <cell r="B41" t="str">
            <v xml:space="preserve">5007        </v>
          </cell>
        </row>
        <row r="42">
          <cell r="A42" t="str">
            <v>BROMPTON</v>
          </cell>
          <cell r="B42" t="str">
            <v xml:space="preserve">5008        </v>
          </cell>
        </row>
        <row r="43">
          <cell r="A43" t="str">
            <v>BROOKLYN PARK</v>
          </cell>
          <cell r="B43" t="str">
            <v xml:space="preserve">5032        </v>
          </cell>
        </row>
        <row r="44">
          <cell r="A44" t="str">
            <v>BUCKLAND PARK</v>
          </cell>
          <cell r="B44" t="str">
            <v xml:space="preserve">5120        </v>
          </cell>
        </row>
        <row r="45">
          <cell r="A45" t="str">
            <v>BURNSIDE</v>
          </cell>
          <cell r="B45" t="str">
            <v xml:space="preserve">5066        </v>
          </cell>
        </row>
        <row r="46">
          <cell r="A46" t="str">
            <v>BURRA</v>
          </cell>
          <cell r="B46" t="str">
            <v xml:space="preserve">5417        </v>
          </cell>
        </row>
        <row r="47">
          <cell r="A47" t="str">
            <v>BURTON</v>
          </cell>
          <cell r="B47" t="str">
            <v xml:space="preserve">5110        </v>
          </cell>
        </row>
        <row r="48">
          <cell r="A48" t="str">
            <v>CAMDEN PARK</v>
          </cell>
          <cell r="B48" t="str">
            <v xml:space="preserve">5038        </v>
          </cell>
        </row>
        <row r="49">
          <cell r="A49" t="str">
            <v>CAMPBELLTOWN</v>
          </cell>
          <cell r="B49" t="str">
            <v xml:space="preserve">5074        </v>
          </cell>
        </row>
        <row r="50">
          <cell r="A50" t="str">
            <v>CAPE JAFFA</v>
          </cell>
          <cell r="B50">
            <v>5275</v>
          </cell>
        </row>
        <row r="51">
          <cell r="A51" t="str">
            <v>CAVAN</v>
          </cell>
          <cell r="B51" t="str">
            <v xml:space="preserve">5094        </v>
          </cell>
        </row>
        <row r="52">
          <cell r="A52" t="str">
            <v>CHANDLERS HILL</v>
          </cell>
          <cell r="B52" t="str">
            <v xml:space="preserve">5159        </v>
          </cell>
        </row>
        <row r="53">
          <cell r="A53" t="str">
            <v>CHELTENHAM</v>
          </cell>
          <cell r="B53" t="str">
            <v xml:space="preserve">5014        </v>
          </cell>
        </row>
        <row r="54">
          <cell r="A54" t="str">
            <v>CHRISTIE DOWNS</v>
          </cell>
          <cell r="B54" t="str">
            <v xml:space="preserve">5164        </v>
          </cell>
        </row>
        <row r="55">
          <cell r="A55" t="str">
            <v>CHRISTIES BEACH</v>
          </cell>
          <cell r="B55" t="str">
            <v xml:space="preserve">5165        </v>
          </cell>
        </row>
        <row r="56">
          <cell r="A56" t="str">
            <v>CLAPHAM</v>
          </cell>
          <cell r="B56" t="str">
            <v xml:space="preserve">5062        </v>
          </cell>
        </row>
        <row r="57">
          <cell r="A57" t="str">
            <v>CLARENCE GARDENS</v>
          </cell>
          <cell r="B57" t="str">
            <v xml:space="preserve">5039        </v>
          </cell>
        </row>
        <row r="58">
          <cell r="A58" t="str">
            <v>CLARENCE PARK</v>
          </cell>
          <cell r="B58" t="str">
            <v xml:space="preserve">5034        </v>
          </cell>
        </row>
        <row r="59">
          <cell r="A59" t="str">
            <v>CLEARVIEW</v>
          </cell>
          <cell r="B59" t="str">
            <v xml:space="preserve">5085        </v>
          </cell>
        </row>
        <row r="60">
          <cell r="A60" t="str">
            <v>CLOVELLY PARK</v>
          </cell>
          <cell r="B60" t="str">
            <v xml:space="preserve">5042        </v>
          </cell>
        </row>
        <row r="61">
          <cell r="A61" t="str">
            <v>COLLEGE PARK</v>
          </cell>
          <cell r="B61" t="str">
            <v xml:space="preserve">5069        </v>
          </cell>
        </row>
        <row r="62">
          <cell r="A62" t="str">
            <v>COLLINSWOOD</v>
          </cell>
          <cell r="B62" t="str">
            <v xml:space="preserve">5081        </v>
          </cell>
        </row>
        <row r="63">
          <cell r="A63" t="str">
            <v>COLONEL LIGHT GARDENS</v>
          </cell>
          <cell r="B63" t="str">
            <v xml:space="preserve">5041        </v>
          </cell>
        </row>
        <row r="64">
          <cell r="A64" t="str">
            <v>COROMANDEL EAST</v>
          </cell>
          <cell r="B64" t="str">
            <v xml:space="preserve">5157        </v>
          </cell>
        </row>
        <row r="65">
          <cell r="A65" t="str">
            <v>COROMANDEL VALLEY</v>
          </cell>
          <cell r="B65" t="str">
            <v xml:space="preserve">5051        </v>
          </cell>
        </row>
        <row r="66">
          <cell r="A66" t="str">
            <v>COWANDILLA</v>
          </cell>
          <cell r="B66" t="str">
            <v xml:space="preserve">5033        </v>
          </cell>
        </row>
        <row r="67">
          <cell r="A67" t="str">
            <v>CRAIGBURN FARM</v>
          </cell>
          <cell r="B67" t="str">
            <v xml:space="preserve">5051        </v>
          </cell>
        </row>
        <row r="68">
          <cell r="A68" t="str">
            <v>CRAIGMORE</v>
          </cell>
          <cell r="B68" t="str">
            <v xml:space="preserve">5114        </v>
          </cell>
        </row>
        <row r="69">
          <cell r="A69" t="str">
            <v>CROYDON</v>
          </cell>
          <cell r="B69" t="str">
            <v xml:space="preserve">5008        </v>
          </cell>
        </row>
        <row r="70">
          <cell r="A70" t="str">
            <v>CROYDON PARK</v>
          </cell>
          <cell r="B70" t="str">
            <v xml:space="preserve">5008        </v>
          </cell>
        </row>
        <row r="71">
          <cell r="A71" t="str">
            <v>CUMBERLAND PARK</v>
          </cell>
          <cell r="B71" t="str">
            <v xml:space="preserve">5041        </v>
          </cell>
        </row>
        <row r="72">
          <cell r="A72" t="str">
            <v>DARLINGTON</v>
          </cell>
          <cell r="B72" t="str">
            <v xml:space="preserve">5047        </v>
          </cell>
        </row>
        <row r="73">
          <cell r="A73" t="str">
            <v>DAVEYSTON</v>
          </cell>
          <cell r="B73" t="str">
            <v xml:space="preserve">5355        </v>
          </cell>
        </row>
        <row r="74">
          <cell r="A74" t="str">
            <v>DAVOREN PARK</v>
          </cell>
          <cell r="B74" t="str">
            <v xml:space="preserve">5113        </v>
          </cell>
        </row>
        <row r="75">
          <cell r="A75" t="str">
            <v>DAW PARK</v>
          </cell>
          <cell r="B75" t="str">
            <v xml:space="preserve">5041        </v>
          </cell>
        </row>
        <row r="76">
          <cell r="A76" t="str">
            <v>DERNANCOURT</v>
          </cell>
          <cell r="B76" t="str">
            <v xml:space="preserve">5075        </v>
          </cell>
        </row>
        <row r="77">
          <cell r="A77" t="str">
            <v>DEVON PARK</v>
          </cell>
          <cell r="B77" t="str">
            <v xml:space="preserve">5008        </v>
          </cell>
        </row>
        <row r="78">
          <cell r="A78" t="str">
            <v>DIREK</v>
          </cell>
          <cell r="B78" t="str">
            <v xml:space="preserve">5110        </v>
          </cell>
        </row>
        <row r="79">
          <cell r="A79" t="str">
            <v>DOVER GARDENS</v>
          </cell>
          <cell r="B79" t="str">
            <v xml:space="preserve">5048        </v>
          </cell>
        </row>
        <row r="80">
          <cell r="A80" t="str">
            <v>DRY CREEK</v>
          </cell>
          <cell r="B80" t="str">
            <v xml:space="preserve">5094        </v>
          </cell>
        </row>
        <row r="81">
          <cell r="A81" t="str">
            <v>DUDLEY PARK</v>
          </cell>
          <cell r="B81" t="str">
            <v xml:space="preserve">5008        </v>
          </cell>
        </row>
        <row r="82">
          <cell r="A82" t="str">
            <v>DULWICH</v>
          </cell>
          <cell r="B82" t="str">
            <v xml:space="preserve">5065        </v>
          </cell>
        </row>
        <row r="83">
          <cell r="A83" t="str">
            <v>EASTWOOD</v>
          </cell>
          <cell r="B83" t="str">
            <v xml:space="preserve">5063        </v>
          </cell>
        </row>
        <row r="84">
          <cell r="A84" t="str">
            <v>EDEN HILLS</v>
          </cell>
          <cell r="B84" t="str">
            <v xml:space="preserve">5050        </v>
          </cell>
        </row>
        <row r="85">
          <cell r="A85" t="str">
            <v>EDINBURGH</v>
          </cell>
          <cell r="B85" t="str">
            <v xml:space="preserve">5111        </v>
          </cell>
        </row>
        <row r="86">
          <cell r="A86" t="str">
            <v>EDINBURGH NORTH</v>
          </cell>
          <cell r="B86" t="str">
            <v xml:space="preserve">5113        </v>
          </cell>
        </row>
        <row r="87">
          <cell r="A87" t="str">
            <v>EDWARDSTOWN</v>
          </cell>
          <cell r="B87" t="str">
            <v xml:space="preserve">5039        </v>
          </cell>
        </row>
        <row r="88">
          <cell r="A88" t="str">
            <v>ELIZABETH</v>
          </cell>
          <cell r="B88" t="str">
            <v xml:space="preserve">5112        </v>
          </cell>
        </row>
        <row r="89">
          <cell r="A89" t="str">
            <v>ELIZABETH DOWNS</v>
          </cell>
          <cell r="B89" t="str">
            <v xml:space="preserve">5113        </v>
          </cell>
        </row>
        <row r="90">
          <cell r="A90" t="str">
            <v>ELIZABETH EAST</v>
          </cell>
          <cell r="B90" t="str">
            <v xml:space="preserve">5112        </v>
          </cell>
        </row>
        <row r="91">
          <cell r="A91" t="str">
            <v>ELIZABETH GROVE</v>
          </cell>
          <cell r="B91" t="str">
            <v xml:space="preserve">5112        </v>
          </cell>
        </row>
        <row r="92">
          <cell r="A92" t="str">
            <v>ELIZABETH NORTH</v>
          </cell>
          <cell r="B92" t="str">
            <v xml:space="preserve">5113        </v>
          </cell>
        </row>
        <row r="93">
          <cell r="A93" t="str">
            <v>ELIZABETH PARK</v>
          </cell>
          <cell r="B93" t="str">
            <v xml:space="preserve">5113        </v>
          </cell>
        </row>
        <row r="94">
          <cell r="A94" t="str">
            <v>ELIZABETH SOUTH</v>
          </cell>
          <cell r="B94" t="str">
            <v xml:space="preserve">5112        </v>
          </cell>
        </row>
        <row r="95">
          <cell r="A95" t="str">
            <v>ELIZABETH VALE</v>
          </cell>
          <cell r="B95" t="str">
            <v xml:space="preserve">5112        </v>
          </cell>
        </row>
        <row r="96">
          <cell r="A96" t="str">
            <v>ENFIELD</v>
          </cell>
          <cell r="B96" t="str">
            <v xml:space="preserve">5085        </v>
          </cell>
        </row>
        <row r="97">
          <cell r="A97" t="str">
            <v>ERINDALE</v>
          </cell>
          <cell r="B97" t="str">
            <v xml:space="preserve">5066        </v>
          </cell>
        </row>
        <row r="98">
          <cell r="A98" t="str">
            <v>ETHELTON</v>
          </cell>
          <cell r="B98" t="str">
            <v xml:space="preserve">5015        </v>
          </cell>
        </row>
        <row r="99">
          <cell r="A99" t="str">
            <v>EVANDALE</v>
          </cell>
          <cell r="B99" t="str">
            <v xml:space="preserve">5069        </v>
          </cell>
        </row>
        <row r="100">
          <cell r="A100" t="str">
            <v>EVANSTON</v>
          </cell>
          <cell r="B100" t="str">
            <v xml:space="preserve">5116        </v>
          </cell>
        </row>
        <row r="101">
          <cell r="A101" t="str">
            <v>EVANSTON GARDENS</v>
          </cell>
          <cell r="B101" t="str">
            <v xml:space="preserve">5116        </v>
          </cell>
        </row>
        <row r="102">
          <cell r="A102" t="str">
            <v>EVANSTON PARK</v>
          </cell>
          <cell r="B102" t="str">
            <v xml:space="preserve">5116        </v>
          </cell>
        </row>
        <row r="103">
          <cell r="A103" t="str">
            <v>EVANSTON SOUTH</v>
          </cell>
          <cell r="B103" t="str">
            <v xml:space="preserve">5116        </v>
          </cell>
        </row>
        <row r="104">
          <cell r="A104" t="str">
            <v>EVERARD PARK</v>
          </cell>
          <cell r="B104" t="str">
            <v xml:space="preserve">5035        </v>
          </cell>
        </row>
        <row r="105">
          <cell r="A105" t="str">
            <v>EXETER</v>
          </cell>
          <cell r="B105" t="str">
            <v xml:space="preserve">5019        </v>
          </cell>
        </row>
        <row r="106">
          <cell r="A106" t="str">
            <v>EYRE</v>
          </cell>
          <cell r="B106" t="str">
            <v xml:space="preserve">5121        </v>
          </cell>
        </row>
        <row r="107">
          <cell r="A107" t="str">
            <v>FAIRVIEW PARK</v>
          </cell>
          <cell r="B107" t="str">
            <v xml:space="preserve">5126        </v>
          </cell>
        </row>
        <row r="108">
          <cell r="A108" t="str">
            <v>FELIXSTOW</v>
          </cell>
          <cell r="B108" t="str">
            <v xml:space="preserve">5070        </v>
          </cell>
        </row>
        <row r="109">
          <cell r="A109" t="str">
            <v>FERRYDEN PARK</v>
          </cell>
          <cell r="B109" t="str">
            <v xml:space="preserve">5010        </v>
          </cell>
        </row>
        <row r="110">
          <cell r="A110" t="str">
            <v>FINDON</v>
          </cell>
          <cell r="B110" t="str">
            <v xml:space="preserve">5023        </v>
          </cell>
        </row>
        <row r="111">
          <cell r="A111" t="str">
            <v>FIRLE</v>
          </cell>
          <cell r="B111" t="str">
            <v xml:space="preserve">5070        </v>
          </cell>
        </row>
        <row r="112">
          <cell r="A112" t="str">
            <v>FITZROY</v>
          </cell>
          <cell r="B112" t="str">
            <v xml:space="preserve">5082        </v>
          </cell>
        </row>
        <row r="113">
          <cell r="A113" t="str">
            <v>FLAGSTAFF HILL</v>
          </cell>
          <cell r="B113" t="str">
            <v xml:space="preserve">5159        </v>
          </cell>
        </row>
        <row r="114">
          <cell r="A114" t="str">
            <v>FLINDERS PARK</v>
          </cell>
          <cell r="B114" t="str">
            <v xml:space="preserve">5025        </v>
          </cell>
        </row>
        <row r="115">
          <cell r="A115" t="str">
            <v>FORESTVILLE</v>
          </cell>
          <cell r="B115" t="str">
            <v xml:space="preserve">5035        </v>
          </cell>
        </row>
        <row r="116">
          <cell r="A116" t="str">
            <v>FREELING</v>
          </cell>
          <cell r="B116" t="str">
            <v xml:space="preserve">5372        </v>
          </cell>
        </row>
        <row r="117">
          <cell r="A117" t="str">
            <v>FREWVILLE</v>
          </cell>
          <cell r="B117" t="str">
            <v xml:space="preserve">5063        </v>
          </cell>
        </row>
        <row r="118">
          <cell r="A118" t="str">
            <v>FULHAM</v>
          </cell>
          <cell r="B118" t="str">
            <v xml:space="preserve">5024        </v>
          </cell>
        </row>
        <row r="119">
          <cell r="A119" t="str">
            <v>FULHAM GARDENS</v>
          </cell>
          <cell r="B119" t="str">
            <v xml:space="preserve">5024        </v>
          </cell>
        </row>
        <row r="120">
          <cell r="A120" t="str">
            <v>FULLARTON</v>
          </cell>
          <cell r="B120" t="str">
            <v xml:space="preserve">5063        </v>
          </cell>
        </row>
        <row r="121">
          <cell r="A121" t="str">
            <v>GAWLER</v>
          </cell>
          <cell r="B121" t="str">
            <v xml:space="preserve">5118        </v>
          </cell>
        </row>
        <row r="122">
          <cell r="A122" t="str">
            <v>GAWLER BELT</v>
          </cell>
          <cell r="B122" t="str">
            <v xml:space="preserve">5118        </v>
          </cell>
        </row>
        <row r="123">
          <cell r="A123" t="str">
            <v>GAWLER EAST</v>
          </cell>
          <cell r="B123" t="str">
            <v xml:space="preserve">5118        </v>
          </cell>
        </row>
        <row r="124">
          <cell r="A124" t="str">
            <v>GAWLER SOUTH</v>
          </cell>
          <cell r="B124" t="str">
            <v xml:space="preserve">5118        </v>
          </cell>
        </row>
        <row r="125">
          <cell r="A125" t="str">
            <v>GAWLER WEST</v>
          </cell>
          <cell r="B125" t="str">
            <v xml:space="preserve">5118        </v>
          </cell>
        </row>
        <row r="126">
          <cell r="A126" t="str">
            <v>GEPPS CROSS</v>
          </cell>
          <cell r="B126" t="str">
            <v xml:space="preserve">5094        </v>
          </cell>
        </row>
        <row r="127">
          <cell r="A127" t="str">
            <v>GILBERTON</v>
          </cell>
          <cell r="B127" t="str">
            <v xml:space="preserve">5081        </v>
          </cell>
        </row>
        <row r="128">
          <cell r="A128" t="str">
            <v>GILLES PLAINS</v>
          </cell>
          <cell r="B128" t="str">
            <v xml:space="preserve">5086        </v>
          </cell>
        </row>
        <row r="129">
          <cell r="A129" t="str">
            <v>GILLMAN</v>
          </cell>
          <cell r="B129" t="str">
            <v xml:space="preserve">5013        </v>
          </cell>
        </row>
        <row r="130">
          <cell r="A130" t="str">
            <v>GLANDORE</v>
          </cell>
          <cell r="B130" t="str">
            <v xml:space="preserve">5037        </v>
          </cell>
        </row>
        <row r="131">
          <cell r="A131" t="str">
            <v>GLANVILLE</v>
          </cell>
          <cell r="B131" t="str">
            <v xml:space="preserve">5015        </v>
          </cell>
        </row>
        <row r="132">
          <cell r="A132" t="str">
            <v>GLEN OSMOND</v>
          </cell>
          <cell r="B132" t="str">
            <v xml:space="preserve">5064        </v>
          </cell>
        </row>
        <row r="133">
          <cell r="A133" t="str">
            <v>GLENALTA</v>
          </cell>
          <cell r="B133" t="str">
            <v xml:space="preserve">5052        </v>
          </cell>
        </row>
        <row r="134">
          <cell r="A134" t="str">
            <v>GLENELG</v>
          </cell>
          <cell r="B134" t="str">
            <v xml:space="preserve">5045        </v>
          </cell>
        </row>
        <row r="135">
          <cell r="A135" t="str">
            <v>GLENELG EAST</v>
          </cell>
          <cell r="B135" t="str">
            <v xml:space="preserve">5045        </v>
          </cell>
        </row>
        <row r="136">
          <cell r="A136" t="str">
            <v>GLENELG NORTH</v>
          </cell>
          <cell r="B136" t="str">
            <v xml:space="preserve">5045        </v>
          </cell>
        </row>
        <row r="137">
          <cell r="A137" t="str">
            <v>GLENELG SOUTH</v>
          </cell>
          <cell r="B137" t="str">
            <v xml:space="preserve">5045        </v>
          </cell>
        </row>
        <row r="138">
          <cell r="A138" t="str">
            <v>GLENGOWRIE</v>
          </cell>
          <cell r="B138" t="str">
            <v xml:space="preserve">5044        </v>
          </cell>
        </row>
        <row r="139">
          <cell r="A139" t="str">
            <v>GLENSIDE</v>
          </cell>
          <cell r="B139" t="str">
            <v xml:space="preserve">5065        </v>
          </cell>
        </row>
        <row r="140">
          <cell r="A140" t="str">
            <v>GLENUNGA</v>
          </cell>
          <cell r="B140" t="str">
            <v xml:space="preserve">5064        </v>
          </cell>
        </row>
        <row r="141">
          <cell r="A141" t="str">
            <v>GLOSSOP</v>
          </cell>
          <cell r="B141" t="str">
            <v xml:space="preserve">5344        </v>
          </cell>
        </row>
        <row r="142">
          <cell r="A142" t="str">
            <v>GLYNDE</v>
          </cell>
          <cell r="B142" t="str">
            <v xml:space="preserve">5070        </v>
          </cell>
        </row>
        <row r="143">
          <cell r="A143" t="str">
            <v>GOLDEN GROVE</v>
          </cell>
          <cell r="B143" t="str">
            <v xml:space="preserve">5125        </v>
          </cell>
        </row>
        <row r="144">
          <cell r="A144" t="str">
            <v>GOODWOOD</v>
          </cell>
          <cell r="B144" t="str">
            <v xml:space="preserve">5034        </v>
          </cell>
        </row>
        <row r="145">
          <cell r="A145" t="str">
            <v>GOULD CREEK</v>
          </cell>
          <cell r="B145" t="str">
            <v xml:space="preserve">5114        </v>
          </cell>
        </row>
        <row r="146">
          <cell r="A146" t="str">
            <v>GRANGE</v>
          </cell>
          <cell r="B146" t="str">
            <v xml:space="preserve">5022        </v>
          </cell>
        </row>
        <row r="147">
          <cell r="A147" t="str">
            <v>GREEN FIELDS</v>
          </cell>
          <cell r="B147" t="str">
            <v xml:space="preserve">5107        </v>
          </cell>
        </row>
        <row r="148">
          <cell r="A148" t="str">
            <v>GREENACRES</v>
          </cell>
          <cell r="B148" t="str">
            <v xml:space="preserve">5086        </v>
          </cell>
        </row>
        <row r="149">
          <cell r="A149" t="str">
            <v>GREENWITH</v>
          </cell>
          <cell r="B149" t="str">
            <v xml:space="preserve">5125        </v>
          </cell>
        </row>
        <row r="150">
          <cell r="A150" t="str">
            <v>GULFVIEW HEIGHTS</v>
          </cell>
          <cell r="B150" t="str">
            <v xml:space="preserve">5096        </v>
          </cell>
        </row>
        <row r="151">
          <cell r="A151" t="str">
            <v>HACKHAM</v>
          </cell>
          <cell r="B151" t="str">
            <v xml:space="preserve">5163        </v>
          </cell>
        </row>
        <row r="152">
          <cell r="A152" t="str">
            <v>HACKHAM WEST</v>
          </cell>
          <cell r="B152" t="str">
            <v xml:space="preserve">5163        </v>
          </cell>
        </row>
        <row r="153">
          <cell r="A153" t="str">
            <v>HACKNEY</v>
          </cell>
          <cell r="B153" t="str">
            <v xml:space="preserve">5069        </v>
          </cell>
        </row>
        <row r="154">
          <cell r="A154" t="str">
            <v>HALLETT COVE</v>
          </cell>
          <cell r="B154" t="str">
            <v xml:space="preserve">5158        </v>
          </cell>
        </row>
        <row r="155">
          <cell r="A155" t="str">
            <v>HAMPSTEAD GARDENS</v>
          </cell>
          <cell r="B155" t="str">
            <v xml:space="preserve">5086        </v>
          </cell>
        </row>
        <row r="156">
          <cell r="A156" t="str">
            <v>HAPPY VALLEY</v>
          </cell>
          <cell r="B156" t="str">
            <v xml:space="preserve">5159        </v>
          </cell>
        </row>
        <row r="157">
          <cell r="A157" t="str">
            <v>HAWTHORN</v>
          </cell>
          <cell r="B157" t="str">
            <v xml:space="preserve">5062        </v>
          </cell>
        </row>
        <row r="158">
          <cell r="A158" t="str">
            <v>HAWTHORNDENE</v>
          </cell>
          <cell r="B158" t="str">
            <v xml:space="preserve">5051        </v>
          </cell>
        </row>
        <row r="159">
          <cell r="A159" t="str">
            <v>HAZELWOOD PARK</v>
          </cell>
          <cell r="B159" t="str">
            <v xml:space="preserve">5066        </v>
          </cell>
        </row>
        <row r="160">
          <cell r="A160" t="str">
            <v>HEATHPOOL</v>
          </cell>
          <cell r="B160" t="str">
            <v xml:space="preserve">5068        </v>
          </cell>
        </row>
        <row r="161">
          <cell r="A161" t="str">
            <v>HECTORVILLE</v>
          </cell>
          <cell r="B161" t="str">
            <v xml:space="preserve">5073        </v>
          </cell>
        </row>
        <row r="162">
          <cell r="A162" t="str">
            <v>HENDON</v>
          </cell>
          <cell r="B162" t="str">
            <v xml:space="preserve">5014        </v>
          </cell>
        </row>
        <row r="163">
          <cell r="A163" t="str">
            <v>HENLEY BEACH</v>
          </cell>
          <cell r="B163" t="str">
            <v xml:space="preserve">5022        </v>
          </cell>
        </row>
        <row r="164">
          <cell r="A164" t="str">
            <v>HENLEY BEACH SOUTH</v>
          </cell>
          <cell r="B164" t="str">
            <v xml:space="preserve">5022        </v>
          </cell>
        </row>
        <row r="165">
          <cell r="A165" t="str">
            <v>HEWETT</v>
          </cell>
          <cell r="B165" t="str">
            <v xml:space="preserve">5118        </v>
          </cell>
        </row>
        <row r="166">
          <cell r="A166" t="str">
            <v>HIGHBURY</v>
          </cell>
          <cell r="B166" t="str">
            <v xml:space="preserve">5089        </v>
          </cell>
        </row>
        <row r="167">
          <cell r="A167" t="str">
            <v>HIGHGATE</v>
          </cell>
          <cell r="B167" t="str">
            <v xml:space="preserve">5063        </v>
          </cell>
        </row>
        <row r="168">
          <cell r="A168" t="str">
            <v>HILLBANK</v>
          </cell>
          <cell r="B168" t="str">
            <v xml:space="preserve">5112        </v>
          </cell>
        </row>
        <row r="169">
          <cell r="A169" t="str">
            <v>HILLCREST</v>
          </cell>
          <cell r="B169" t="str">
            <v xml:space="preserve">5086        </v>
          </cell>
        </row>
        <row r="170">
          <cell r="A170" t="str">
            <v>HILLIER</v>
          </cell>
          <cell r="B170" t="str">
            <v xml:space="preserve">5116        </v>
          </cell>
        </row>
        <row r="171">
          <cell r="A171" t="str">
            <v>HILTON</v>
          </cell>
          <cell r="B171" t="str">
            <v xml:space="preserve">5033        </v>
          </cell>
        </row>
        <row r="172">
          <cell r="A172" t="str">
            <v>HINDMARSH</v>
          </cell>
          <cell r="B172" t="str">
            <v xml:space="preserve">5007        </v>
          </cell>
        </row>
        <row r="173">
          <cell r="A173" t="str">
            <v>HOLDEN HILL</v>
          </cell>
          <cell r="B173" t="str">
            <v xml:space="preserve">5088        </v>
          </cell>
        </row>
        <row r="174">
          <cell r="A174" t="str">
            <v>HOPE VALLEY</v>
          </cell>
          <cell r="B174" t="str">
            <v xml:space="preserve">5090        </v>
          </cell>
        </row>
        <row r="175">
          <cell r="A175" t="str">
            <v>HOVE</v>
          </cell>
          <cell r="B175" t="str">
            <v xml:space="preserve">5048        </v>
          </cell>
        </row>
        <row r="176">
          <cell r="A176" t="str">
            <v>HUNTFIELD HEIGHTS</v>
          </cell>
          <cell r="B176" t="str">
            <v xml:space="preserve">5163        </v>
          </cell>
        </row>
        <row r="177">
          <cell r="A177" t="str">
            <v>HYDE PARK</v>
          </cell>
          <cell r="B177" t="str">
            <v xml:space="preserve">5061        </v>
          </cell>
        </row>
        <row r="178">
          <cell r="A178" t="str">
            <v>INGLE FARM</v>
          </cell>
          <cell r="B178" t="str">
            <v xml:space="preserve">5098        </v>
          </cell>
        </row>
        <row r="179">
          <cell r="A179" t="str">
            <v>JOSLIN</v>
          </cell>
          <cell r="B179" t="str">
            <v xml:space="preserve">5070        </v>
          </cell>
        </row>
        <row r="180">
          <cell r="A180" t="str">
            <v>KALBEEBA</v>
          </cell>
          <cell r="B180" t="str">
            <v xml:space="preserve">5118        </v>
          </cell>
        </row>
        <row r="181">
          <cell r="A181" t="str">
            <v>KENSINGTON</v>
          </cell>
          <cell r="B181" t="str">
            <v xml:space="preserve">5068        </v>
          </cell>
        </row>
        <row r="182">
          <cell r="A182" t="str">
            <v>KENSINGTON GARDENS</v>
          </cell>
          <cell r="B182" t="str">
            <v xml:space="preserve">5068        </v>
          </cell>
        </row>
        <row r="183">
          <cell r="A183" t="str">
            <v>KENSINGTON PARK</v>
          </cell>
          <cell r="B183" t="str">
            <v xml:space="preserve">5068        </v>
          </cell>
        </row>
        <row r="184">
          <cell r="A184" t="str">
            <v>KENT TOWN</v>
          </cell>
          <cell r="B184" t="str">
            <v xml:space="preserve">5067        </v>
          </cell>
        </row>
        <row r="185">
          <cell r="A185" t="str">
            <v>KESWICK</v>
          </cell>
          <cell r="B185" t="str">
            <v xml:space="preserve">5035        </v>
          </cell>
        </row>
        <row r="186">
          <cell r="A186" t="str">
            <v>KIDMAN PARK</v>
          </cell>
          <cell r="B186" t="str">
            <v xml:space="preserve">5023        </v>
          </cell>
        </row>
        <row r="187">
          <cell r="A187" t="str">
            <v>KIDMAN PARK</v>
          </cell>
          <cell r="B187" t="str">
            <v xml:space="preserve">5025        </v>
          </cell>
        </row>
        <row r="188">
          <cell r="A188" t="str">
            <v>KILBURN</v>
          </cell>
          <cell r="B188" t="str">
            <v xml:space="preserve">5084        </v>
          </cell>
        </row>
        <row r="189">
          <cell r="A189" t="str">
            <v>KILKENNY</v>
          </cell>
          <cell r="B189" t="str">
            <v xml:space="preserve">5009        </v>
          </cell>
        </row>
        <row r="190">
          <cell r="A190" t="str">
            <v>KINGS PARK</v>
          </cell>
          <cell r="B190" t="str">
            <v xml:space="preserve">5034        </v>
          </cell>
        </row>
        <row r="191">
          <cell r="A191" t="str">
            <v>KINGSTON PARK</v>
          </cell>
          <cell r="B191" t="str">
            <v xml:space="preserve">5049        </v>
          </cell>
        </row>
        <row r="192">
          <cell r="A192" t="str">
            <v>KINGSWOOD</v>
          </cell>
          <cell r="B192" t="str">
            <v xml:space="preserve">5062        </v>
          </cell>
        </row>
        <row r="193">
          <cell r="A193" t="str">
            <v>KLEMZIG</v>
          </cell>
          <cell r="B193" t="str">
            <v xml:space="preserve">5087        </v>
          </cell>
        </row>
        <row r="194">
          <cell r="A194" t="str">
            <v>KORUNYE</v>
          </cell>
          <cell r="B194" t="str">
            <v xml:space="preserve">5502        </v>
          </cell>
        </row>
        <row r="195">
          <cell r="A195" t="str">
            <v>KUDLA</v>
          </cell>
          <cell r="B195" t="str">
            <v xml:space="preserve">5115        </v>
          </cell>
        </row>
        <row r="196">
          <cell r="A196" t="str">
            <v>KURRALTA PARK</v>
          </cell>
          <cell r="B196" t="str">
            <v xml:space="preserve">5037        </v>
          </cell>
        </row>
        <row r="197">
          <cell r="A197" t="str">
            <v>LARGS BAY</v>
          </cell>
          <cell r="B197" t="str">
            <v xml:space="preserve">5016        </v>
          </cell>
        </row>
        <row r="198">
          <cell r="A198" t="str">
            <v>LARGS NORTH</v>
          </cell>
          <cell r="B198" t="str">
            <v xml:space="preserve">5016        </v>
          </cell>
        </row>
        <row r="199">
          <cell r="A199" t="str">
            <v>LARGS NORTH</v>
          </cell>
          <cell r="B199" t="str">
            <v xml:space="preserve">5031        </v>
          </cell>
        </row>
        <row r="200">
          <cell r="A200" t="str">
            <v>LEABROOK</v>
          </cell>
          <cell r="B200" t="str">
            <v xml:space="preserve">5068        </v>
          </cell>
        </row>
        <row r="201">
          <cell r="A201" t="str">
            <v>LIGHT PASS</v>
          </cell>
          <cell r="B201" t="str">
            <v xml:space="preserve">5355        </v>
          </cell>
        </row>
        <row r="202">
          <cell r="A202" t="str">
            <v>LIGHTSVIEW</v>
          </cell>
          <cell r="B202" t="str">
            <v xml:space="preserve">5085        </v>
          </cell>
        </row>
        <row r="203">
          <cell r="A203" t="str">
            <v>LINDEN PARK</v>
          </cell>
          <cell r="B203" t="str">
            <v xml:space="preserve">5065        </v>
          </cell>
        </row>
        <row r="204">
          <cell r="A204" t="str">
            <v>LOCKLEYS</v>
          </cell>
          <cell r="B204" t="str">
            <v xml:space="preserve">5032        </v>
          </cell>
        </row>
        <row r="205">
          <cell r="A205" t="str">
            <v>LONSDALE</v>
          </cell>
          <cell r="B205" t="str">
            <v xml:space="preserve">5160        </v>
          </cell>
        </row>
        <row r="206">
          <cell r="A206" t="str">
            <v>LOWER MITCHAM</v>
          </cell>
          <cell r="B206" t="str">
            <v xml:space="preserve">5062        </v>
          </cell>
        </row>
        <row r="207">
          <cell r="A207" t="str">
            <v>LYNTON</v>
          </cell>
          <cell r="B207" t="str">
            <v xml:space="preserve">5062        </v>
          </cell>
        </row>
        <row r="208">
          <cell r="A208" t="str">
            <v>MACDONALD PARK</v>
          </cell>
          <cell r="B208" t="str">
            <v xml:space="preserve">5121        </v>
          </cell>
        </row>
        <row r="209">
          <cell r="A209" t="str">
            <v>MAGILL</v>
          </cell>
          <cell r="B209" t="str">
            <v xml:space="preserve">5072        </v>
          </cell>
        </row>
        <row r="210">
          <cell r="A210" t="str">
            <v>MALVERN</v>
          </cell>
          <cell r="B210" t="str">
            <v xml:space="preserve">5061        </v>
          </cell>
        </row>
        <row r="211">
          <cell r="A211" t="str">
            <v>MANNINGHAM</v>
          </cell>
          <cell r="B211" t="str">
            <v xml:space="preserve">5086        </v>
          </cell>
        </row>
        <row r="212">
          <cell r="A212" t="str">
            <v>MANSFIELD PARK</v>
          </cell>
          <cell r="B212" t="str">
            <v xml:space="preserve">5012        </v>
          </cell>
        </row>
        <row r="213">
          <cell r="A213" t="str">
            <v>MARDEN</v>
          </cell>
          <cell r="B213" t="str">
            <v xml:space="preserve">5070        </v>
          </cell>
        </row>
        <row r="214">
          <cell r="A214" t="str">
            <v>MARINO</v>
          </cell>
          <cell r="B214" t="str">
            <v xml:space="preserve">5049        </v>
          </cell>
        </row>
        <row r="215">
          <cell r="A215" t="str">
            <v>MARION</v>
          </cell>
          <cell r="B215" t="str">
            <v xml:space="preserve">5043        </v>
          </cell>
        </row>
        <row r="216">
          <cell r="A216" t="str">
            <v>MARLESTON</v>
          </cell>
          <cell r="B216" t="str">
            <v xml:space="preserve">5033        </v>
          </cell>
        </row>
        <row r="217">
          <cell r="A217" t="str">
            <v>MARRYATVILLE</v>
          </cell>
          <cell r="B217" t="str">
            <v xml:space="preserve">5068        </v>
          </cell>
        </row>
        <row r="218">
          <cell r="A218" t="str">
            <v>MASLIN BEACH</v>
          </cell>
          <cell r="B218" t="str">
            <v xml:space="preserve">5170        </v>
          </cell>
        </row>
        <row r="219">
          <cell r="A219" t="str">
            <v>MAWSON LAKES</v>
          </cell>
          <cell r="B219" t="str">
            <v xml:space="preserve">5095        </v>
          </cell>
        </row>
        <row r="220">
          <cell r="A220" t="str">
            <v>MAYLANDS</v>
          </cell>
          <cell r="B220" t="str">
            <v xml:space="preserve">5069        </v>
          </cell>
        </row>
        <row r="221">
          <cell r="A221" t="str">
            <v>MCLAREN VALE</v>
          </cell>
          <cell r="B221" t="str">
            <v xml:space="preserve">5171        </v>
          </cell>
        </row>
        <row r="222">
          <cell r="A222" t="str">
            <v>MEDINDIE</v>
          </cell>
          <cell r="B222" t="str">
            <v xml:space="preserve">5081        </v>
          </cell>
        </row>
        <row r="223">
          <cell r="A223" t="str">
            <v>MEDINDIE GARDENS</v>
          </cell>
          <cell r="B223" t="str">
            <v xml:space="preserve">5081        </v>
          </cell>
        </row>
        <row r="224">
          <cell r="A224" t="str">
            <v>MELROSE PARK</v>
          </cell>
          <cell r="B224" t="str">
            <v xml:space="preserve">5039        </v>
          </cell>
        </row>
        <row r="225">
          <cell r="A225" t="str">
            <v>MILE END</v>
          </cell>
          <cell r="B225" t="str">
            <v xml:space="preserve">5031        </v>
          </cell>
        </row>
        <row r="226">
          <cell r="A226" t="str">
            <v>MILE END SOUTH</v>
          </cell>
          <cell r="B226" t="str">
            <v xml:space="preserve">5031        </v>
          </cell>
        </row>
        <row r="227">
          <cell r="A227" t="str">
            <v>MILLSWOOD</v>
          </cell>
          <cell r="B227" t="str">
            <v xml:space="preserve">5034        </v>
          </cell>
        </row>
        <row r="228">
          <cell r="A228" t="str">
            <v>MITCHAM</v>
          </cell>
          <cell r="B228" t="str">
            <v xml:space="preserve">5062        </v>
          </cell>
        </row>
        <row r="229">
          <cell r="A229" t="str">
            <v>MITCHELL PARK</v>
          </cell>
          <cell r="B229" t="str">
            <v xml:space="preserve">5043        </v>
          </cell>
        </row>
        <row r="230">
          <cell r="A230" t="str">
            <v>MOANA</v>
          </cell>
          <cell r="B230" t="str">
            <v xml:space="preserve">5169        </v>
          </cell>
        </row>
        <row r="231">
          <cell r="A231" t="str">
            <v>MODBURY</v>
          </cell>
          <cell r="B231" t="str">
            <v xml:space="preserve">5092        </v>
          </cell>
        </row>
        <row r="232">
          <cell r="A232" t="str">
            <v>MODBURY HEIGHTS</v>
          </cell>
          <cell r="B232" t="str">
            <v xml:space="preserve">5092        </v>
          </cell>
        </row>
        <row r="233">
          <cell r="A233" t="str">
            <v>MODBURY HEIGHTS</v>
          </cell>
          <cell r="B233" t="str">
            <v xml:space="preserve">5096        </v>
          </cell>
        </row>
        <row r="234">
          <cell r="A234" t="str">
            <v>MODBURY NORTH</v>
          </cell>
          <cell r="B234" t="str">
            <v xml:space="preserve">5092        </v>
          </cell>
        </row>
        <row r="235">
          <cell r="A235" t="str">
            <v>MONASH</v>
          </cell>
          <cell r="B235" t="str">
            <v xml:space="preserve">5342        </v>
          </cell>
        </row>
        <row r="236">
          <cell r="A236" t="str">
            <v>MORPHETT VALE</v>
          </cell>
          <cell r="B236" t="str">
            <v xml:space="preserve">5162        </v>
          </cell>
        </row>
        <row r="237">
          <cell r="A237" t="str">
            <v>MORPHETTVILLE</v>
          </cell>
          <cell r="B237" t="str">
            <v xml:space="preserve">5043        </v>
          </cell>
        </row>
        <row r="238">
          <cell r="A238" t="str">
            <v>MORPHETTVILLE</v>
          </cell>
          <cell r="B238" t="str">
            <v xml:space="preserve">5044        </v>
          </cell>
        </row>
        <row r="239">
          <cell r="A239" t="str">
            <v>MOUNT GAMBIER</v>
          </cell>
          <cell r="B239" t="str">
            <v xml:space="preserve">5290        </v>
          </cell>
        </row>
        <row r="240">
          <cell r="A240" t="str">
            <v>MUNNO PARA</v>
          </cell>
          <cell r="B240" t="str">
            <v xml:space="preserve">5115        </v>
          </cell>
        </row>
        <row r="241">
          <cell r="A241" t="str">
            <v>MUNNO PARA DOWNS</v>
          </cell>
          <cell r="B241">
            <v>5115</v>
          </cell>
        </row>
        <row r="242">
          <cell r="A242" t="str">
            <v>MUNNO PARA WEST</v>
          </cell>
          <cell r="B242" t="str">
            <v xml:space="preserve">5115        </v>
          </cell>
        </row>
        <row r="243">
          <cell r="A243" t="str">
            <v>MURRAY BRIDGE</v>
          </cell>
          <cell r="B243" t="str">
            <v xml:space="preserve">5253        </v>
          </cell>
        </row>
        <row r="244">
          <cell r="A244" t="str">
            <v>MYRTLE BANK</v>
          </cell>
          <cell r="B244" t="str">
            <v xml:space="preserve">5064        </v>
          </cell>
        </row>
        <row r="245">
          <cell r="A245" t="str">
            <v>NAILSWORTH</v>
          </cell>
          <cell r="B245" t="str">
            <v xml:space="preserve">5083        </v>
          </cell>
        </row>
        <row r="246">
          <cell r="A246" t="str">
            <v>NETHERBY</v>
          </cell>
          <cell r="B246" t="str">
            <v xml:space="preserve">5062        </v>
          </cell>
        </row>
        <row r="247">
          <cell r="A247" t="str">
            <v>NETLEY</v>
          </cell>
          <cell r="B247" t="str">
            <v xml:space="preserve">5037        </v>
          </cell>
        </row>
        <row r="248">
          <cell r="A248" t="str">
            <v>NEW PORT</v>
          </cell>
          <cell r="B248" t="str">
            <v xml:space="preserve">5015        </v>
          </cell>
        </row>
        <row r="249">
          <cell r="A249" t="str">
            <v>NEWTON</v>
          </cell>
          <cell r="B249" t="str">
            <v xml:space="preserve">5074        </v>
          </cell>
        </row>
        <row r="250">
          <cell r="A250" t="str">
            <v>NOARLUNGA CENTRE</v>
          </cell>
          <cell r="B250" t="str">
            <v xml:space="preserve">5168        </v>
          </cell>
        </row>
        <row r="251">
          <cell r="A251" t="str">
            <v>NOARLUNGA DOWNS</v>
          </cell>
          <cell r="B251" t="str">
            <v xml:space="preserve">5168        </v>
          </cell>
        </row>
        <row r="252">
          <cell r="A252" t="str">
            <v>NORTH ADELAIDE</v>
          </cell>
          <cell r="B252" t="str">
            <v xml:space="preserve">5006        </v>
          </cell>
        </row>
        <row r="253">
          <cell r="A253" t="str">
            <v>NORTH BRIGHTON</v>
          </cell>
          <cell r="B253" t="str">
            <v xml:space="preserve">5048        </v>
          </cell>
        </row>
        <row r="254">
          <cell r="A254" t="str">
            <v>NORTH HAVEN</v>
          </cell>
          <cell r="B254" t="str">
            <v xml:space="preserve">5018        </v>
          </cell>
        </row>
        <row r="255">
          <cell r="A255" t="str">
            <v>NORTH PLYMPTON</v>
          </cell>
          <cell r="B255" t="str">
            <v xml:space="preserve">5037        </v>
          </cell>
        </row>
        <row r="256">
          <cell r="A256" t="str">
            <v>NORTHFIELD</v>
          </cell>
          <cell r="B256" t="str">
            <v xml:space="preserve">5085        </v>
          </cell>
        </row>
        <row r="257">
          <cell r="A257" t="str">
            <v>NORTHGATE</v>
          </cell>
          <cell r="B257" t="str">
            <v xml:space="preserve">5085        </v>
          </cell>
        </row>
        <row r="258">
          <cell r="A258" t="str">
            <v>NORWOOD</v>
          </cell>
          <cell r="B258" t="str">
            <v xml:space="preserve">5067        </v>
          </cell>
        </row>
        <row r="259">
          <cell r="A259" t="str">
            <v>NOVAR GARDENS</v>
          </cell>
          <cell r="B259" t="str">
            <v xml:space="preserve">5040        </v>
          </cell>
        </row>
        <row r="260">
          <cell r="A260" t="str">
            <v>NURIOOTPA</v>
          </cell>
          <cell r="B260" t="str">
            <v xml:space="preserve">5355        </v>
          </cell>
        </row>
        <row r="261">
          <cell r="A261" t="str">
            <v>O B FLAT</v>
          </cell>
          <cell r="B261" t="str">
            <v xml:space="preserve">5291        </v>
          </cell>
        </row>
        <row r="262">
          <cell r="A262" t="str">
            <v>OAKDEN</v>
          </cell>
          <cell r="B262" t="str">
            <v xml:space="preserve">5086        </v>
          </cell>
        </row>
        <row r="263">
          <cell r="A263" t="str">
            <v>OAKLANDS PARK</v>
          </cell>
          <cell r="B263" t="str">
            <v xml:space="preserve">5046        </v>
          </cell>
        </row>
        <row r="264">
          <cell r="A264" t="str">
            <v>OHALLORAN HILL</v>
          </cell>
          <cell r="B264" t="str">
            <v xml:space="preserve">5158        </v>
          </cell>
        </row>
        <row r="265">
          <cell r="A265" t="str">
            <v>OLD NOARLUNGA</v>
          </cell>
          <cell r="B265" t="str">
            <v xml:space="preserve">5168        </v>
          </cell>
        </row>
        <row r="266">
          <cell r="A266" t="str">
            <v>OLD REYNELLA</v>
          </cell>
          <cell r="B266" t="str">
            <v xml:space="preserve">5161        </v>
          </cell>
        </row>
        <row r="267">
          <cell r="A267" t="str">
            <v>ONKAPARINGA HILLS</v>
          </cell>
          <cell r="B267" t="str">
            <v xml:space="preserve">5163        </v>
          </cell>
        </row>
        <row r="268">
          <cell r="A268" t="str">
            <v>OSBORNE</v>
          </cell>
          <cell r="B268" t="str">
            <v xml:space="preserve">5017        </v>
          </cell>
        </row>
        <row r="269">
          <cell r="A269" t="str">
            <v>OSULLIVAN BEACH</v>
          </cell>
          <cell r="B269" t="str">
            <v xml:space="preserve">5166        </v>
          </cell>
        </row>
        <row r="270">
          <cell r="A270" t="str">
            <v>OTTOWAY</v>
          </cell>
          <cell r="B270" t="str">
            <v xml:space="preserve">5013        </v>
          </cell>
        </row>
        <row r="271">
          <cell r="A271" t="str">
            <v>OVINGHAM</v>
          </cell>
          <cell r="B271" t="str">
            <v xml:space="preserve">5082        </v>
          </cell>
        </row>
        <row r="272">
          <cell r="A272" t="str">
            <v>PANORAMA</v>
          </cell>
          <cell r="B272" t="str">
            <v xml:space="preserve">5041        </v>
          </cell>
        </row>
        <row r="273">
          <cell r="A273" t="str">
            <v>PARA HILLS</v>
          </cell>
          <cell r="B273" t="str">
            <v xml:space="preserve">5096        </v>
          </cell>
        </row>
        <row r="274">
          <cell r="A274" t="str">
            <v>PARA HILLS WEST</v>
          </cell>
          <cell r="B274" t="str">
            <v xml:space="preserve">5096        </v>
          </cell>
        </row>
        <row r="275">
          <cell r="A275" t="str">
            <v>PARA VISTA</v>
          </cell>
          <cell r="B275" t="str">
            <v xml:space="preserve">5093        </v>
          </cell>
        </row>
        <row r="276">
          <cell r="A276" t="str">
            <v>PARADISE</v>
          </cell>
          <cell r="B276" t="str">
            <v xml:space="preserve">5075        </v>
          </cell>
        </row>
        <row r="277">
          <cell r="A277" t="str">
            <v>PARAFIELD</v>
          </cell>
          <cell r="B277" t="str">
            <v xml:space="preserve">5106        </v>
          </cell>
        </row>
        <row r="278">
          <cell r="A278" t="str">
            <v>PARAFIELD GARDENS</v>
          </cell>
          <cell r="B278" t="str">
            <v xml:space="preserve">5107        </v>
          </cell>
        </row>
        <row r="279">
          <cell r="A279" t="str">
            <v>PARALOWIE</v>
          </cell>
          <cell r="B279" t="str">
            <v xml:space="preserve">5108        </v>
          </cell>
        </row>
        <row r="280">
          <cell r="A280" t="str">
            <v>PARK HOLME</v>
          </cell>
          <cell r="B280" t="str">
            <v xml:space="preserve">5043        </v>
          </cell>
        </row>
        <row r="281">
          <cell r="A281" t="str">
            <v>PARKSIDE</v>
          </cell>
          <cell r="B281" t="str">
            <v xml:space="preserve">5063        </v>
          </cell>
        </row>
        <row r="282">
          <cell r="A282" t="str">
            <v>PASADENA</v>
          </cell>
          <cell r="B282" t="str">
            <v xml:space="preserve">5042        </v>
          </cell>
        </row>
        <row r="283">
          <cell r="A283" t="str">
            <v>PAYNEHAM</v>
          </cell>
          <cell r="B283" t="str">
            <v xml:space="preserve">5070        </v>
          </cell>
        </row>
        <row r="284">
          <cell r="A284" t="str">
            <v>PAYNEHAM SOUTH</v>
          </cell>
          <cell r="B284" t="str">
            <v xml:space="preserve">5070        </v>
          </cell>
        </row>
        <row r="285">
          <cell r="A285" t="str">
            <v>PENFIELD</v>
          </cell>
          <cell r="B285" t="str">
            <v xml:space="preserve">5121        </v>
          </cell>
        </row>
        <row r="286">
          <cell r="A286" t="str">
            <v>PENNINGTON</v>
          </cell>
          <cell r="B286" t="str">
            <v xml:space="preserve">5013        </v>
          </cell>
        </row>
        <row r="287">
          <cell r="A287" t="str">
            <v>PETERBOROUGH</v>
          </cell>
          <cell r="B287" t="str">
            <v xml:space="preserve">5422        </v>
          </cell>
        </row>
        <row r="288">
          <cell r="A288" t="str">
            <v>PETERHEAD</v>
          </cell>
          <cell r="B288" t="str">
            <v xml:space="preserve">5016        </v>
          </cell>
        </row>
        <row r="289">
          <cell r="A289" t="str">
            <v>PINKERTON PLAINS</v>
          </cell>
          <cell r="B289" t="str">
            <v xml:space="preserve">5400        </v>
          </cell>
        </row>
        <row r="290">
          <cell r="A290" t="str">
            <v>PLYMPTON</v>
          </cell>
          <cell r="B290" t="str">
            <v xml:space="preserve">5038        </v>
          </cell>
        </row>
        <row r="291">
          <cell r="A291" t="str">
            <v>PLYMPTON PARK</v>
          </cell>
          <cell r="B291" t="str">
            <v xml:space="preserve">5038        </v>
          </cell>
        </row>
        <row r="292">
          <cell r="A292" t="str">
            <v>POORAKA</v>
          </cell>
          <cell r="B292" t="str">
            <v xml:space="preserve">5095        </v>
          </cell>
        </row>
        <row r="293">
          <cell r="A293" t="str">
            <v>PORT ADELAIDE</v>
          </cell>
          <cell r="B293" t="str">
            <v xml:space="preserve">5015        </v>
          </cell>
        </row>
        <row r="294">
          <cell r="A294" t="str">
            <v>PORT NOARLUNGA</v>
          </cell>
          <cell r="B294" t="str">
            <v xml:space="preserve">5167        </v>
          </cell>
        </row>
        <row r="295">
          <cell r="A295" t="str">
            <v>PORT NOARLUNGA SOUTH</v>
          </cell>
          <cell r="B295" t="str">
            <v xml:space="preserve">5167        </v>
          </cell>
        </row>
        <row r="296">
          <cell r="A296" t="str">
            <v>PORT PIRIE</v>
          </cell>
          <cell r="B296" t="str">
            <v xml:space="preserve">5540        </v>
          </cell>
        </row>
        <row r="297">
          <cell r="A297" t="str">
            <v>PORT PIRIE SOUTH</v>
          </cell>
          <cell r="B297" t="str">
            <v xml:space="preserve">5540        </v>
          </cell>
        </row>
        <row r="298">
          <cell r="A298" t="str">
            <v>PORT PIRIE WEST</v>
          </cell>
          <cell r="B298" t="str">
            <v xml:space="preserve">5540        </v>
          </cell>
        </row>
        <row r="299">
          <cell r="A299" t="str">
            <v>PORT WILLUNGA</v>
          </cell>
          <cell r="B299" t="str">
            <v xml:space="preserve">5173        </v>
          </cell>
        </row>
        <row r="300">
          <cell r="A300" t="str">
            <v>PROSPECT</v>
          </cell>
          <cell r="B300" t="str">
            <v xml:space="preserve">5082        </v>
          </cell>
        </row>
        <row r="301">
          <cell r="A301" t="str">
            <v>QUEENSTOWN</v>
          </cell>
          <cell r="B301" t="str">
            <v xml:space="preserve">5014        </v>
          </cell>
        </row>
        <row r="302">
          <cell r="A302" t="str">
            <v>REDWOOD PARK</v>
          </cell>
          <cell r="B302" t="str">
            <v xml:space="preserve">5097        </v>
          </cell>
        </row>
        <row r="303">
          <cell r="A303" t="str">
            <v>REGENCY PARK</v>
          </cell>
          <cell r="B303" t="str">
            <v xml:space="preserve">5010        </v>
          </cell>
        </row>
        <row r="304">
          <cell r="A304" t="str">
            <v>REID</v>
          </cell>
          <cell r="B304" t="str">
            <v xml:space="preserve">5118        </v>
          </cell>
        </row>
        <row r="305">
          <cell r="A305" t="str">
            <v>RENMARK</v>
          </cell>
          <cell r="B305">
            <v>5341</v>
          </cell>
        </row>
        <row r="306">
          <cell r="A306" t="str">
            <v>RENOWN PARK</v>
          </cell>
          <cell r="B306" t="str">
            <v xml:space="preserve">5008        </v>
          </cell>
        </row>
        <row r="307">
          <cell r="A307" t="str">
            <v>REYNELLA</v>
          </cell>
          <cell r="B307" t="str">
            <v xml:space="preserve">5161        </v>
          </cell>
        </row>
        <row r="308">
          <cell r="A308" t="str">
            <v>REYNELLA EAST</v>
          </cell>
          <cell r="B308" t="str">
            <v xml:space="preserve">5161        </v>
          </cell>
        </row>
        <row r="309">
          <cell r="A309" t="str">
            <v>RICHMOND</v>
          </cell>
          <cell r="B309" t="str">
            <v xml:space="preserve">5033        </v>
          </cell>
        </row>
        <row r="310">
          <cell r="A310" t="str">
            <v>RIDGEHAVEN</v>
          </cell>
          <cell r="B310" t="str">
            <v xml:space="preserve">5097        </v>
          </cell>
        </row>
        <row r="311">
          <cell r="A311" t="str">
            <v>RIDLEYTON</v>
          </cell>
          <cell r="B311" t="str">
            <v xml:space="preserve">5008        </v>
          </cell>
        </row>
        <row r="312">
          <cell r="A312" t="str">
            <v>RISDON PARK</v>
          </cell>
          <cell r="B312" t="str">
            <v xml:space="preserve">5540        </v>
          </cell>
        </row>
        <row r="313">
          <cell r="A313" t="str">
            <v>RISDON PARK SOUTH</v>
          </cell>
          <cell r="B313" t="str">
            <v xml:space="preserve">5540        </v>
          </cell>
        </row>
        <row r="314">
          <cell r="A314" t="str">
            <v>ROCKY GULLY</v>
          </cell>
          <cell r="B314" t="str">
            <v xml:space="preserve">5253        </v>
          </cell>
        </row>
        <row r="315">
          <cell r="A315" t="str">
            <v>ROSE PARK</v>
          </cell>
          <cell r="B315" t="str">
            <v xml:space="preserve">5067        </v>
          </cell>
        </row>
        <row r="316">
          <cell r="A316" t="str">
            <v>ROSEWATER</v>
          </cell>
          <cell r="B316" t="str">
            <v xml:space="preserve">5013        </v>
          </cell>
        </row>
        <row r="317">
          <cell r="A317" t="str">
            <v>ROSSLYN PARK</v>
          </cell>
          <cell r="B317" t="str">
            <v xml:space="preserve">5072        </v>
          </cell>
        </row>
        <row r="318">
          <cell r="A318" t="str">
            <v>ROSTREVOR</v>
          </cell>
          <cell r="B318" t="str">
            <v xml:space="preserve">5073        </v>
          </cell>
        </row>
        <row r="319">
          <cell r="A319" t="str">
            <v>ROXBY DOWNS</v>
          </cell>
          <cell r="B319">
            <v>5725</v>
          </cell>
        </row>
        <row r="320">
          <cell r="A320" t="str">
            <v>ROYAL PARK</v>
          </cell>
          <cell r="B320" t="str">
            <v xml:space="preserve">5014        </v>
          </cell>
        </row>
        <row r="321">
          <cell r="A321" t="str">
            <v>ROYSTON PARK</v>
          </cell>
          <cell r="B321" t="str">
            <v xml:space="preserve">5070        </v>
          </cell>
        </row>
        <row r="322">
          <cell r="A322" t="str">
            <v>SALISBURY</v>
          </cell>
          <cell r="B322" t="str">
            <v xml:space="preserve">5108        </v>
          </cell>
        </row>
        <row r="323">
          <cell r="A323" t="str">
            <v>SALISBURY DOWNS</v>
          </cell>
          <cell r="B323" t="str">
            <v xml:space="preserve">5108        </v>
          </cell>
        </row>
        <row r="324">
          <cell r="A324" t="str">
            <v>SALISBURY EAST</v>
          </cell>
          <cell r="B324" t="str">
            <v xml:space="preserve">5109        </v>
          </cell>
        </row>
        <row r="325">
          <cell r="A325" t="str">
            <v>SALISBURY HEIGHTS</v>
          </cell>
          <cell r="B325" t="str">
            <v xml:space="preserve">5109        </v>
          </cell>
        </row>
        <row r="326">
          <cell r="A326" t="str">
            <v>SALISBURY NORTH</v>
          </cell>
          <cell r="B326" t="str">
            <v xml:space="preserve">5108        </v>
          </cell>
        </row>
        <row r="327">
          <cell r="A327" t="str">
            <v>SALISBURY PARK</v>
          </cell>
          <cell r="B327" t="str">
            <v xml:space="preserve">5109        </v>
          </cell>
        </row>
        <row r="328">
          <cell r="A328" t="str">
            <v>SALISBURY PLAIN</v>
          </cell>
          <cell r="B328" t="str">
            <v xml:space="preserve">5109        </v>
          </cell>
        </row>
        <row r="329">
          <cell r="A329" t="str">
            <v>SALISBURY SOUTH</v>
          </cell>
          <cell r="B329" t="str">
            <v xml:space="preserve">5106        </v>
          </cell>
        </row>
        <row r="330">
          <cell r="A330" t="str">
            <v>SEACLIFF</v>
          </cell>
          <cell r="B330" t="str">
            <v xml:space="preserve">5049        </v>
          </cell>
        </row>
        <row r="331">
          <cell r="A331" t="str">
            <v>SEACLIFF PARK</v>
          </cell>
          <cell r="B331" t="str">
            <v xml:space="preserve">5049        </v>
          </cell>
        </row>
        <row r="332">
          <cell r="A332" t="str">
            <v>SEACOMBE GARDENS</v>
          </cell>
          <cell r="B332" t="str">
            <v xml:space="preserve">5047        </v>
          </cell>
        </row>
        <row r="333">
          <cell r="A333" t="str">
            <v>SEACOMBE HEIGHTS</v>
          </cell>
          <cell r="B333" t="str">
            <v xml:space="preserve">5047        </v>
          </cell>
        </row>
        <row r="334">
          <cell r="A334" t="str">
            <v>SEAFORD</v>
          </cell>
          <cell r="B334" t="str">
            <v xml:space="preserve">5169        </v>
          </cell>
        </row>
        <row r="335">
          <cell r="A335" t="str">
            <v>SEAFORD HEIGHTS</v>
          </cell>
          <cell r="B335" t="str">
            <v xml:space="preserve">5169        </v>
          </cell>
        </row>
        <row r="336">
          <cell r="A336" t="str">
            <v>SEAFORD MEADOWS</v>
          </cell>
          <cell r="B336" t="str">
            <v xml:space="preserve">5169        </v>
          </cell>
        </row>
        <row r="337">
          <cell r="A337" t="str">
            <v>SEAFORD RISE</v>
          </cell>
          <cell r="B337" t="str">
            <v xml:space="preserve">5169        </v>
          </cell>
        </row>
        <row r="338">
          <cell r="A338" t="str">
            <v>SEATON</v>
          </cell>
          <cell r="B338" t="str">
            <v xml:space="preserve">5023        </v>
          </cell>
        </row>
        <row r="339">
          <cell r="A339" t="str">
            <v>SEAVIEW DOWNS</v>
          </cell>
          <cell r="B339" t="str">
            <v xml:space="preserve">5049        </v>
          </cell>
        </row>
        <row r="340">
          <cell r="A340" t="str">
            <v>SEFTON PARK</v>
          </cell>
          <cell r="B340" t="str">
            <v xml:space="preserve">5083        </v>
          </cell>
        </row>
        <row r="341">
          <cell r="A341" t="str">
            <v>SEMAPHORE</v>
          </cell>
          <cell r="B341" t="str">
            <v xml:space="preserve">5019        </v>
          </cell>
        </row>
        <row r="342">
          <cell r="A342" t="str">
            <v>SEMAPHORE PARK</v>
          </cell>
          <cell r="B342" t="str">
            <v xml:space="preserve">5019        </v>
          </cell>
        </row>
        <row r="343">
          <cell r="A343" t="str">
            <v>SEMAPHORE SOUTH</v>
          </cell>
          <cell r="B343" t="str">
            <v xml:space="preserve">5019        </v>
          </cell>
        </row>
        <row r="344">
          <cell r="A344" t="str">
            <v>SHEIDOW PARK</v>
          </cell>
          <cell r="B344" t="str">
            <v xml:space="preserve">5158        </v>
          </cell>
        </row>
        <row r="345">
          <cell r="A345" t="str">
            <v>SKYE</v>
          </cell>
          <cell r="B345" t="str">
            <v xml:space="preserve">5072        </v>
          </cell>
        </row>
        <row r="346">
          <cell r="A346" t="str">
            <v>SMITHFIELD</v>
          </cell>
          <cell r="B346" t="str">
            <v xml:space="preserve">5114        </v>
          </cell>
        </row>
        <row r="347">
          <cell r="A347" t="str">
            <v>SMITHFIELD PLAINS</v>
          </cell>
          <cell r="B347" t="str">
            <v xml:space="preserve">5114        </v>
          </cell>
        </row>
        <row r="348">
          <cell r="A348" t="str">
            <v>SOLOMONTOWN</v>
          </cell>
          <cell r="B348" t="str">
            <v xml:space="preserve">5540        </v>
          </cell>
        </row>
        <row r="349">
          <cell r="A349" t="str">
            <v>SOMERTON PARK</v>
          </cell>
          <cell r="B349" t="str">
            <v xml:space="preserve">5044        </v>
          </cell>
        </row>
        <row r="350">
          <cell r="A350" t="str">
            <v>SOUTH BRIGHTON</v>
          </cell>
          <cell r="B350" t="str">
            <v xml:space="preserve">5048        </v>
          </cell>
        </row>
        <row r="351">
          <cell r="A351" t="str">
            <v>SOUTH PLYMPTON</v>
          </cell>
          <cell r="B351" t="str">
            <v xml:space="preserve">5038        </v>
          </cell>
        </row>
        <row r="352">
          <cell r="A352" t="str">
            <v>SPRINGFIELD</v>
          </cell>
          <cell r="B352" t="str">
            <v xml:space="preserve">5062        </v>
          </cell>
        </row>
        <row r="353">
          <cell r="A353" t="str">
            <v>ST AGNES</v>
          </cell>
          <cell r="B353" t="str">
            <v xml:space="preserve">5097        </v>
          </cell>
        </row>
        <row r="354">
          <cell r="A354" t="str">
            <v>ST CLAIR</v>
          </cell>
          <cell r="B354" t="str">
            <v xml:space="preserve">5011        </v>
          </cell>
        </row>
        <row r="355">
          <cell r="A355" t="str">
            <v>ST GEORGES</v>
          </cell>
          <cell r="B355" t="str">
            <v xml:space="preserve">5064        </v>
          </cell>
        </row>
        <row r="356">
          <cell r="A356" t="str">
            <v>ST MARYS</v>
          </cell>
          <cell r="B356" t="str">
            <v xml:space="preserve">5042        </v>
          </cell>
        </row>
        <row r="357">
          <cell r="A357" t="str">
            <v>ST MORRIS</v>
          </cell>
          <cell r="B357" t="str">
            <v xml:space="preserve">5068        </v>
          </cell>
        </row>
        <row r="358">
          <cell r="A358" t="str">
            <v>ST PETERS</v>
          </cell>
          <cell r="B358" t="str">
            <v xml:space="preserve">5069        </v>
          </cell>
        </row>
        <row r="359">
          <cell r="A359" t="str">
            <v>STEPNEY</v>
          </cell>
          <cell r="B359" t="str">
            <v xml:space="preserve">5069        </v>
          </cell>
        </row>
        <row r="360">
          <cell r="A360" t="str">
            <v>STONYFELL</v>
          </cell>
          <cell r="B360" t="str">
            <v xml:space="preserve">5066        </v>
          </cell>
        </row>
        <row r="361">
          <cell r="A361" t="str">
            <v>STURT</v>
          </cell>
          <cell r="B361" t="str">
            <v xml:space="preserve">5047        </v>
          </cell>
        </row>
        <row r="362">
          <cell r="A362" t="str">
            <v>SURREY DOWNS</v>
          </cell>
          <cell r="B362" t="str">
            <v xml:space="preserve">5126        </v>
          </cell>
        </row>
        <row r="363">
          <cell r="A363" t="str">
            <v>TANTANOOLA</v>
          </cell>
          <cell r="B363" t="str">
            <v xml:space="preserve">5280        </v>
          </cell>
        </row>
        <row r="364">
          <cell r="A364" t="str">
            <v>TANUNDA</v>
          </cell>
          <cell r="B364" t="str">
            <v xml:space="preserve">5352        </v>
          </cell>
        </row>
        <row r="365">
          <cell r="A365" t="str">
            <v>TAPEROO</v>
          </cell>
          <cell r="B365" t="str">
            <v xml:space="preserve">5017        </v>
          </cell>
        </row>
        <row r="366">
          <cell r="A366" t="str">
            <v>TEA TREE GULLY</v>
          </cell>
          <cell r="B366" t="str">
            <v xml:space="preserve">5091        </v>
          </cell>
        </row>
        <row r="367">
          <cell r="A367" t="str">
            <v>TENNYSON</v>
          </cell>
          <cell r="B367" t="str">
            <v xml:space="preserve">5022        </v>
          </cell>
        </row>
        <row r="368">
          <cell r="A368" t="str">
            <v>TERINGIE</v>
          </cell>
          <cell r="B368" t="str">
            <v xml:space="preserve">5072        </v>
          </cell>
        </row>
        <row r="369">
          <cell r="A369" t="str">
            <v>THEBARTON</v>
          </cell>
          <cell r="B369" t="str">
            <v xml:space="preserve">5031        </v>
          </cell>
        </row>
        <row r="370">
          <cell r="A370" t="str">
            <v>THORNGATE</v>
          </cell>
          <cell r="B370" t="str">
            <v xml:space="preserve">5082        </v>
          </cell>
        </row>
        <row r="371">
          <cell r="A371" t="str">
            <v>TONSLEY</v>
          </cell>
          <cell r="B371" t="str">
            <v xml:space="preserve">5042        </v>
          </cell>
        </row>
        <row r="372">
          <cell r="A372" t="str">
            <v>TOORAK GARDENS</v>
          </cell>
          <cell r="B372" t="str">
            <v xml:space="preserve">5065        </v>
          </cell>
        </row>
        <row r="373">
          <cell r="A373" t="str">
            <v>TORRENS PARK</v>
          </cell>
          <cell r="B373" t="str">
            <v xml:space="preserve">5062        </v>
          </cell>
        </row>
        <row r="374">
          <cell r="A374" t="str">
            <v>TORRENSVILLE</v>
          </cell>
          <cell r="B374" t="str">
            <v xml:space="preserve">5031        </v>
          </cell>
        </row>
        <row r="375">
          <cell r="A375" t="str">
            <v>TRANMERE</v>
          </cell>
          <cell r="B375" t="str">
            <v xml:space="preserve">5073        </v>
          </cell>
        </row>
        <row r="376">
          <cell r="A376" t="str">
            <v>TRINITY GARDENS</v>
          </cell>
          <cell r="B376" t="str">
            <v xml:space="preserve">5068        </v>
          </cell>
        </row>
        <row r="377">
          <cell r="A377" t="str">
            <v>TROTT PARK</v>
          </cell>
          <cell r="B377" t="str">
            <v xml:space="preserve">5158        </v>
          </cell>
        </row>
        <row r="378">
          <cell r="A378" t="str">
            <v>TUSMORE</v>
          </cell>
          <cell r="B378" t="str">
            <v xml:space="preserve">5065        </v>
          </cell>
        </row>
        <row r="379">
          <cell r="A379" t="str">
            <v>TWO WELLS</v>
          </cell>
          <cell r="B379" t="str">
            <v xml:space="preserve">5501        </v>
          </cell>
        </row>
        <row r="380">
          <cell r="A380" t="str">
            <v>UNDERDALE</v>
          </cell>
          <cell r="B380" t="str">
            <v xml:space="preserve">5032        </v>
          </cell>
        </row>
        <row r="381">
          <cell r="A381" t="str">
            <v>UNLEY</v>
          </cell>
          <cell r="B381" t="str">
            <v xml:space="preserve">5061        </v>
          </cell>
        </row>
        <row r="382">
          <cell r="A382" t="str">
            <v>UNLEY PARK</v>
          </cell>
          <cell r="B382" t="str">
            <v xml:space="preserve">5061        </v>
          </cell>
        </row>
        <row r="383">
          <cell r="A383" t="str">
            <v>URRBRAE</v>
          </cell>
          <cell r="B383" t="str">
            <v xml:space="preserve">5064        </v>
          </cell>
        </row>
        <row r="384">
          <cell r="A384" t="str">
            <v>VALE PARK</v>
          </cell>
          <cell r="B384" t="str">
            <v xml:space="preserve">5081        </v>
          </cell>
        </row>
        <row r="385">
          <cell r="A385" t="str">
            <v>VALLEY VIEW</v>
          </cell>
          <cell r="B385" t="str">
            <v xml:space="preserve">5093        </v>
          </cell>
        </row>
        <row r="386">
          <cell r="A386" t="str">
            <v>VIRGINIA</v>
          </cell>
          <cell r="B386" t="str">
            <v xml:space="preserve">5120        </v>
          </cell>
        </row>
        <row r="387">
          <cell r="A387" t="str">
            <v>VISTA</v>
          </cell>
          <cell r="B387" t="str">
            <v xml:space="preserve">5090        </v>
          </cell>
        </row>
        <row r="388">
          <cell r="A388" t="str">
            <v>VISTA</v>
          </cell>
          <cell r="B388" t="str">
            <v xml:space="preserve">5091        </v>
          </cell>
        </row>
        <row r="389">
          <cell r="A389" t="str">
            <v>WALKERVILLE</v>
          </cell>
          <cell r="B389" t="str">
            <v xml:space="preserve">5081        </v>
          </cell>
        </row>
        <row r="390">
          <cell r="A390" t="str">
            <v>WALKLEY HEIGHTS</v>
          </cell>
          <cell r="B390" t="str">
            <v xml:space="preserve">5098        </v>
          </cell>
        </row>
        <row r="391">
          <cell r="A391" t="str">
            <v>WALLAROO</v>
          </cell>
          <cell r="B391">
            <v>5556</v>
          </cell>
        </row>
        <row r="392">
          <cell r="A392" t="str">
            <v>WARRADALE</v>
          </cell>
          <cell r="B392" t="str">
            <v xml:space="preserve">5046        </v>
          </cell>
        </row>
        <row r="393">
          <cell r="A393" t="str">
            <v>WATERLOO CORNER</v>
          </cell>
          <cell r="B393" t="str">
            <v xml:space="preserve">5110        </v>
          </cell>
        </row>
        <row r="394">
          <cell r="A394" t="str">
            <v>WATTLE PARK</v>
          </cell>
          <cell r="B394" t="str">
            <v xml:space="preserve">5066        </v>
          </cell>
        </row>
        <row r="395">
          <cell r="A395" t="str">
            <v>WAYVILLE</v>
          </cell>
          <cell r="B395" t="str">
            <v xml:space="preserve">5034        </v>
          </cell>
        </row>
        <row r="396">
          <cell r="A396" t="str">
            <v>WELLAND</v>
          </cell>
          <cell r="B396" t="str">
            <v xml:space="preserve">5007        </v>
          </cell>
        </row>
        <row r="397">
          <cell r="A397" t="str">
            <v>WEST BEACH</v>
          </cell>
          <cell r="B397" t="str">
            <v xml:space="preserve">5024        </v>
          </cell>
        </row>
        <row r="398">
          <cell r="A398" t="str">
            <v>WEST CROYDON</v>
          </cell>
          <cell r="B398" t="str">
            <v xml:space="preserve">5008        </v>
          </cell>
        </row>
        <row r="399">
          <cell r="A399" t="str">
            <v>WEST HINDMARSH</v>
          </cell>
          <cell r="B399" t="str">
            <v xml:space="preserve">5007        </v>
          </cell>
        </row>
        <row r="400">
          <cell r="A400" t="str">
            <v>WEST LAKES</v>
          </cell>
          <cell r="B400" t="str">
            <v xml:space="preserve">5021        </v>
          </cell>
        </row>
        <row r="401">
          <cell r="A401" t="str">
            <v>WEST LAKES SHORE</v>
          </cell>
          <cell r="B401" t="str">
            <v xml:space="preserve">5020        </v>
          </cell>
        </row>
        <row r="402">
          <cell r="A402" t="str">
            <v>WEST RICHMOND</v>
          </cell>
          <cell r="B402" t="str">
            <v xml:space="preserve">5033        </v>
          </cell>
        </row>
        <row r="403">
          <cell r="A403" t="str">
            <v>WESTBOURNE PARK</v>
          </cell>
          <cell r="B403" t="str">
            <v xml:space="preserve">5041        </v>
          </cell>
        </row>
        <row r="404">
          <cell r="A404" t="str">
            <v>WHYALLA</v>
          </cell>
          <cell r="B404" t="str">
            <v xml:space="preserve">5600        </v>
          </cell>
        </row>
        <row r="405">
          <cell r="A405" t="str">
            <v>WHYALLA JENKINS</v>
          </cell>
          <cell r="B405" t="str">
            <v xml:space="preserve">5609        </v>
          </cell>
        </row>
        <row r="406">
          <cell r="A406" t="str">
            <v>WHYALLA NORRIE</v>
          </cell>
          <cell r="B406" t="str">
            <v xml:space="preserve">5608        </v>
          </cell>
        </row>
        <row r="407">
          <cell r="A407" t="str">
            <v>WHYALLA PLAYFORD</v>
          </cell>
          <cell r="B407" t="str">
            <v xml:space="preserve">5600        </v>
          </cell>
        </row>
        <row r="408">
          <cell r="A408" t="str">
            <v>WHYALLA STUART</v>
          </cell>
          <cell r="B408" t="str">
            <v xml:space="preserve">5608        </v>
          </cell>
        </row>
        <row r="409">
          <cell r="A409" t="str">
            <v>WILLASTON</v>
          </cell>
          <cell r="B409" t="str">
            <v xml:space="preserve">5118        </v>
          </cell>
        </row>
        <row r="410">
          <cell r="A410" t="str">
            <v>WINDSOR GARDENS</v>
          </cell>
          <cell r="B410" t="str">
            <v xml:space="preserve">5087        </v>
          </cell>
        </row>
        <row r="411">
          <cell r="A411" t="str">
            <v>WINGFIELD</v>
          </cell>
          <cell r="B411" t="str">
            <v xml:space="preserve">5013        </v>
          </cell>
        </row>
        <row r="412">
          <cell r="A412" t="str">
            <v>WOODCROFT</v>
          </cell>
          <cell r="B412" t="str">
            <v xml:space="preserve">5162        </v>
          </cell>
        </row>
        <row r="413">
          <cell r="A413" t="str">
            <v>WOODFORDE</v>
          </cell>
          <cell r="B413" t="str">
            <v xml:space="preserve">5072        </v>
          </cell>
        </row>
        <row r="414">
          <cell r="A414" t="str">
            <v>WOODVILLE</v>
          </cell>
          <cell r="B414" t="str">
            <v xml:space="preserve">5011        </v>
          </cell>
        </row>
        <row r="415">
          <cell r="A415" t="str">
            <v>WOODVILLE GARDENS</v>
          </cell>
          <cell r="B415" t="str">
            <v xml:space="preserve">5012        </v>
          </cell>
        </row>
        <row r="416">
          <cell r="A416" t="str">
            <v>WOODVILLE NORTH</v>
          </cell>
          <cell r="B416" t="str">
            <v xml:space="preserve">5012        </v>
          </cell>
        </row>
        <row r="417">
          <cell r="A417" t="str">
            <v>WOODVILLE PARK</v>
          </cell>
          <cell r="B417" t="str">
            <v xml:space="preserve">5011        </v>
          </cell>
        </row>
        <row r="418">
          <cell r="A418" t="str">
            <v>WOODVILLE SOUTH</v>
          </cell>
          <cell r="B418" t="str">
            <v xml:space="preserve">5011        </v>
          </cell>
        </row>
        <row r="419">
          <cell r="A419" t="str">
            <v>WOODVILLE WEST</v>
          </cell>
          <cell r="B419" t="str">
            <v xml:space="preserve">5011        </v>
          </cell>
        </row>
        <row r="420">
          <cell r="A420" t="str">
            <v>WORROLONG</v>
          </cell>
          <cell r="B420" t="str">
            <v xml:space="preserve">5291        </v>
          </cell>
        </row>
        <row r="421">
          <cell r="A421" t="str">
            <v>WYNN VALE</v>
          </cell>
          <cell r="B421" t="str">
            <v xml:space="preserve">5127        </v>
          </cell>
        </row>
        <row r="422">
          <cell r="A422" t="str">
            <v>YATALA VALE</v>
          </cell>
          <cell r="B422" t="str">
            <v xml:space="preserve">5126        </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2018.05.10_Attachment%206A_Penetration_Data.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rooke Palmer" refreshedDate="43180.712597337966" createdVersion="6" refreshedVersion="6" minRefreshableVersion="3" recordCount="410">
  <cacheSource type="worksheet">
    <worksheetSource ref="A3:I413" sheet="1.5 Residential Penetration" r:id="rId2"/>
  </cacheSource>
  <cacheFields count="11">
    <cacheField name="CITY" numFmtId="0">
      <sharedItems count="410">
        <s v="ABERFOYLE PARK"/>
        <s v="ADELAIDE"/>
        <s v="ADELAIDE AIRPORT"/>
        <s v="ALBERT PARK"/>
        <s v="ALBERTON"/>
        <s v="ALDINGA"/>
        <s v="ALDINGA BEACH"/>
        <s v="ALLENBY GARDENS"/>
        <s v="ANDREWS FARM"/>
        <s v="ANGASTON"/>
        <s v="ANGLE PARK"/>
        <s v="ANGLE VALE"/>
        <s v="ASCOT PARK"/>
        <s v="ASHFORD"/>
        <s v="ATHELSTONE"/>
        <s v="ATHOL PARK"/>
        <s v="AULDANA"/>
        <s v="BANKSIA PARK"/>
        <s v="BEAUMONT"/>
        <s v="BEDFORD PARK"/>
        <s v="BELAIR"/>
        <s v="BELLEVUE HEIGHTS"/>
        <s v="BERRI"/>
        <s v="BEULAH PARK"/>
        <s v="BEVERLEY"/>
        <s v="BIRKENHEAD"/>
        <s v="BLACK FOREST"/>
        <s v="BLACKWOOD"/>
        <s v="BLAIR ATHOL"/>
        <s v="BLAKEVIEW"/>
        <s v="BOWDEN"/>
        <s v="BRAHMA LODGE"/>
        <s v="BRIGHTON"/>
        <s v="BROADVIEW"/>
        <s v="BROMPTON"/>
        <s v="BROOKLYN PARK"/>
        <s v="BUCKLAND PARK"/>
        <s v="BURNSIDE"/>
        <s v="BURRA"/>
        <s v="BURTON"/>
        <s v="CAMDEN PARK"/>
        <s v="CAMPBELLTOWN"/>
        <s v="CAPE JAFFA"/>
        <s v="CAVAN"/>
        <s v="CHANDLERS HILL"/>
        <s v="CHELTENHAM"/>
        <s v="CHRISTIE DOWNS"/>
        <s v="CHRISTIES BEACH"/>
        <s v="CLAPHAM"/>
        <s v="CLARENCE GARDENS"/>
        <s v="CLARENCE PARK"/>
        <s v="CLEARVIEW"/>
        <s v="CLOVELLY PARK"/>
        <s v="COLLEGE PARK"/>
        <s v="COLLINSWOOD"/>
        <s v="COLONEL LIGHT GARDENS"/>
        <s v="COROMANDEL EAST"/>
        <s v="COROMANDEL VALLEY"/>
        <s v="COWANDILLA"/>
        <s v="CRAIGBURN FARM"/>
        <s v="CRAIGMORE"/>
        <s v="CROYDON"/>
        <s v="CROYDON PARK"/>
        <s v="CUMBERLAND PARK"/>
        <s v="DARLINGTON"/>
        <s v="DAVEYSTON"/>
        <s v="DAVOREN PARK"/>
        <s v="DAW PARK"/>
        <s v="DERNANCOURT"/>
        <s v="DEVON PARK"/>
        <s v="DIREK"/>
        <s v="DOVER GARDENS"/>
        <s v="DRY CREEK"/>
        <s v="DUDLEY PARK"/>
        <s v="DULWICH"/>
        <s v="EASTWOOD"/>
        <s v="EDEN HILLS"/>
        <s v="EDINBURGH"/>
        <s v="EDINBURGH NORTH"/>
        <s v="EDWARDSTOWN"/>
        <s v="ELIZABETH"/>
        <s v="ELIZABETH DOWNS"/>
        <s v="ELIZABETH EAST"/>
        <s v="ELIZABETH GROVE"/>
        <s v="ELIZABETH NORTH"/>
        <s v="ELIZABETH PARK"/>
        <s v="ELIZABETH SOUTH"/>
        <s v="ELIZABETH VALE"/>
        <s v="ENFIELD"/>
        <s v="ERINDALE"/>
        <s v="ETHELTON"/>
        <s v="EVANDALE"/>
        <s v="EVANSTON"/>
        <s v="EVANSTON GARDENS"/>
        <s v="EVANSTON PARK"/>
        <s v="EVANSTON SOUTH"/>
        <s v="EVERARD PARK"/>
        <s v="EXETER"/>
        <s v="EYRE"/>
        <s v="FAIRVIEW PARK"/>
        <s v="FELIXSTOW"/>
        <s v="FERRYDEN PARK"/>
        <s v="FINDON"/>
        <s v="FIRLE"/>
        <s v="FITZROY"/>
        <s v="FLAGSTAFF HILL"/>
        <s v="FLINDERS PARK"/>
        <s v="FORESTVILLE"/>
        <s v="FREELING"/>
        <s v="FREWVILLE"/>
        <s v="FULHAM"/>
        <s v="FULHAM GARDENS"/>
        <s v="FULLARTON"/>
        <s v="GAWLER"/>
        <s v="GAWLER BELT"/>
        <s v="GAWLER EAST"/>
        <s v="GAWLER SOUTH"/>
        <s v="GAWLER WEST"/>
        <s v="GEPPS CROSS"/>
        <s v="GILBERTON"/>
        <s v="GILLES PLAINS"/>
        <s v="GILLMAN"/>
        <s v="GLANDORE"/>
        <s v="GLANVILLE"/>
        <s v="GLEN OSMOND"/>
        <s v="GLENALTA"/>
        <s v="GLENELG"/>
        <s v="GLENELG EAST"/>
        <s v="GLENELG NORTH"/>
        <s v="GLENELG SOUTH"/>
        <s v="GLENGOWRIE"/>
        <s v="GLENSIDE"/>
        <s v="GLENUNGA"/>
        <s v="GLOSSOP"/>
        <s v="GLYNDE"/>
        <s v="GOLDEN GROVE"/>
        <s v="GOODWOOD"/>
        <s v="GOULD CREEK"/>
        <s v="GRANGE"/>
        <s v="GREEN FIELDS"/>
        <s v="GREENACRES"/>
        <s v="GREENWITH"/>
        <s v="GULFVIEW HEIGHTS"/>
        <s v="HACKHAM"/>
        <s v="HACKHAM WEST"/>
        <s v="HACKNEY"/>
        <s v="HALLETT COVE"/>
        <s v="HAMPSTEAD GARDENS"/>
        <s v="HAPPY VALLEY"/>
        <s v="HAWTHORN"/>
        <s v="HAWTHORNDENE"/>
        <s v="HAZELWOOD PARK"/>
        <s v="HEATHPOOL"/>
        <s v="HECTORVILLE"/>
        <s v="HENDON"/>
        <s v="HENLEY BEACH"/>
        <s v="HENLEY BEACH SOUTH"/>
        <s v="HEWETT"/>
        <s v="HIGHBURY"/>
        <s v="HIGHGATE"/>
        <s v="HILLBANK"/>
        <s v="HILLCREST"/>
        <s v="HILLIER"/>
        <s v="HILTON"/>
        <s v="HINDMARSH"/>
        <s v="HOLDEN HILL"/>
        <s v="HOPE VALLEY"/>
        <s v="HOVE"/>
        <s v="HUNTFIELD HEIGHTS"/>
        <s v="HYDE PARK"/>
        <s v="INGLE FARM"/>
        <s v="JOSLIN"/>
        <s v="KALBEEBA"/>
        <s v="KENSINGTON"/>
        <s v="KENSINGTON GARDENS"/>
        <s v="KENSINGTON PARK"/>
        <s v="KENT TOWN"/>
        <s v="KESWICK"/>
        <s v="KIDMAN PARK"/>
        <s v="KILBURN"/>
        <s v="KILKENNY"/>
        <s v="KINGS PARK"/>
        <s v="KINGSTON PARK"/>
        <s v="KINGSWOOD"/>
        <s v="KLEMZIG"/>
        <s v="KORUNYE"/>
        <s v="KUDLA"/>
        <s v="KURRALTA PARK"/>
        <s v="LARGS BAY"/>
        <s v="LARGS NORTH"/>
        <s v="LEABROOK"/>
        <s v="LIGHT PASS"/>
        <s v="LIGHTSVIEW"/>
        <s v="LINDEN PARK"/>
        <s v="LOCKLEYS"/>
        <s v="LONSDALE"/>
        <s v="LOWER MITCHAM"/>
        <s v="LYNTON"/>
        <s v="MACDONALD PARK"/>
        <s v="MAGILL"/>
        <s v="MALVERN"/>
        <s v="MANNINGHAM"/>
        <s v="MANSFIELD PARK"/>
        <s v="MARDEN"/>
        <s v="MARINO"/>
        <s v="MARION"/>
        <s v="MARLESTON"/>
        <s v="MARRYATVILLE"/>
        <s v="MASLIN BEACH"/>
        <s v="MAWSON LAKES"/>
        <s v="MAYLANDS"/>
        <s v="MCLAREN VALE"/>
        <s v="MEDINDIE"/>
        <s v="MEDINDIE GARDENS"/>
        <s v="MELROSE PARK"/>
        <s v="MILE END"/>
        <s v="MILE END SOUTH"/>
        <s v="MILLSWOOD"/>
        <s v="MITCHAM"/>
        <s v="MITCHELL PARK"/>
        <s v="MOANA"/>
        <s v="MODBURY"/>
        <s v="MODBURY HEIGHTS"/>
        <s v="MODBURY NORTH"/>
        <s v="MONASH"/>
        <s v="MORPHETT VALE"/>
        <s v="MORPHETTVILLE"/>
        <s v="MOUNT GAMBIER"/>
        <s v="MUNNO PARA"/>
        <s v="MUNNO PARA DOWNS"/>
        <s v="MUNNO PARA WEST"/>
        <s v="MURRAY BRIDGE"/>
        <s v="MYRTLE BANK"/>
        <s v="NAILSWORTH"/>
        <s v="NETHERBY"/>
        <s v="NETLEY"/>
        <s v="NEW PORT"/>
        <s v="NEWTON"/>
        <s v="NOARLUNGA CENTRE"/>
        <s v="NOARLUNGA DOWNS"/>
        <s v="NORTH ADELAIDE"/>
        <s v="NORTH BRIGHTON"/>
        <s v="NORTH HAVEN"/>
        <s v="NORTH PLYMPTON"/>
        <s v="NORTHFIELD"/>
        <s v="NORTHGATE"/>
        <s v="NORWOOD"/>
        <s v="NOVAR GARDENS"/>
        <s v="NURIOOTPA"/>
        <s v="O B FLAT"/>
        <s v="OAKDEN"/>
        <s v="OAKLANDS PARK"/>
        <s v="OHALLORAN HILL"/>
        <s v="OLD NOARLUNGA"/>
        <s v="OLD REYNELLA"/>
        <s v="ONKAPARINGA HILLS"/>
        <s v="OSBORNE"/>
        <s v="OSULLIVAN BEACH"/>
        <s v="OTTOWAY"/>
        <s v="OVINGHAM"/>
        <s v="PANORAMA"/>
        <s v="PARA HILLS"/>
        <s v="PARA HILLS WEST"/>
        <s v="PARA VISTA"/>
        <s v="PARADISE"/>
        <s v="PARAFIELD"/>
        <s v="PARAFIELD GARDENS"/>
        <s v="PARALOWIE"/>
        <s v="PARK HOLME"/>
        <s v="PARKSIDE"/>
        <s v="PASADENA"/>
        <s v="PAYNEHAM"/>
        <s v="PAYNEHAM SOUTH"/>
        <s v="PENFIELD"/>
        <s v="PENNINGTON"/>
        <s v="PETERBOROUGH"/>
        <s v="PETERHEAD"/>
        <s v="PINKERTON PLAINS"/>
        <s v="PLYMPTON"/>
        <s v="PLYMPTON PARK"/>
        <s v="POORAKA"/>
        <s v="PORT ADELAIDE"/>
        <s v="PORT NOARLUNGA"/>
        <s v="PORT NOARLUNGA SOUTH"/>
        <s v="PORT PIRIE"/>
        <s v="PORT PIRIE SOUTH"/>
        <s v="PORT PIRIE WEST"/>
        <s v="PORT WILLUNGA"/>
        <s v="PROSPECT"/>
        <s v="QUEENSTOWN"/>
        <s v="REDWOOD PARK"/>
        <s v="REGENCY PARK"/>
        <s v="REID"/>
        <s v="RENMARK"/>
        <s v="RENOWN PARK"/>
        <s v="REYNELLA"/>
        <s v="REYNELLA EAST"/>
        <s v="RICHMOND"/>
        <s v="RIDGEHAVEN"/>
        <s v="RIDLEYTON"/>
        <s v="RISDON PARK"/>
        <s v="RISDON PARK SOUTH"/>
        <s v="ROCKY GULLY"/>
        <s v="ROSE PARK"/>
        <s v="ROSEWATER"/>
        <s v="ROSSLYN PARK"/>
        <s v="ROSTREVOR"/>
        <s v="ROXBY DOWNS"/>
        <s v="ROYAL PARK"/>
        <s v="ROYSTON PARK"/>
        <s v="SALISBURY"/>
        <s v="SALISBURY DOWNS"/>
        <s v="SALISBURY EAST"/>
        <s v="SALISBURY HEIGHTS"/>
        <s v="SALISBURY NORTH"/>
        <s v="SALISBURY PARK"/>
        <s v="SALISBURY PLAIN"/>
        <s v="SALISBURY SOUTH"/>
        <s v="SEACLIFF"/>
        <s v="SEACLIFF PARK"/>
        <s v="SEACOMBE GARDENS"/>
        <s v="SEACOMBE HEIGHTS"/>
        <s v="SEAFORD"/>
        <s v="SEAFORD HEIGHTS"/>
        <s v="SEAFORD MEADOWS"/>
        <s v="SEAFORD RISE"/>
        <s v="SEATON"/>
        <s v="SEAVIEW DOWNS"/>
        <s v="SEFTON PARK"/>
        <s v="SEMAPHORE"/>
        <s v="SEMAPHORE PARK"/>
        <s v="SEMAPHORE SOUTH"/>
        <s v="SHEIDOW PARK"/>
        <s v="SKYE"/>
        <s v="SMITHFIELD"/>
        <s v="SMITHFIELD PLAINS"/>
        <s v="SOLOMONTOWN"/>
        <s v="SOMERTON PARK"/>
        <s v="SOUTH BRIGHTON"/>
        <s v="SOUTH PLYMPTON"/>
        <s v="SPRINGFIELD"/>
        <s v="ST AGNES"/>
        <s v="ST CLAIR"/>
        <s v="ST GEORGES"/>
        <s v="ST MARYS"/>
        <s v="ST MORRIS"/>
        <s v="ST PETERS"/>
        <s v="STEPNEY"/>
        <s v="STONYFELL"/>
        <s v="STURT"/>
        <s v="SURREY DOWNS"/>
        <s v="TANTANOOLA"/>
        <s v="TANUNDA"/>
        <s v="TAPEROO"/>
        <s v="TEA TREE GULLY"/>
        <s v="TENNYSON"/>
        <s v="TERINGIE"/>
        <s v="THEBARTON"/>
        <s v="THORNGATE"/>
        <s v="TONSLEY"/>
        <s v="TOORAK GARDENS"/>
        <s v="TORRENS PARK"/>
        <s v="TORRENSVILLE"/>
        <s v="TRANMERE"/>
        <s v="TRINITY GARDENS"/>
        <s v="TROTT PARK"/>
        <s v="TUSMORE"/>
        <s v="TWO WELLS"/>
        <s v="UNDERDALE"/>
        <s v="UNLEY"/>
        <s v="UNLEY PARK"/>
        <s v="URRBRAE"/>
        <s v="VALE PARK"/>
        <s v="VALLEY VIEW"/>
        <s v="VIRGINIA"/>
        <s v="VISTA"/>
        <s v="WALKERVILLE"/>
        <s v="WALKLEY HEIGHTS"/>
        <s v="WALLAROO"/>
        <s v="WARRADALE"/>
        <s v="WATERLOO CORNER"/>
        <s v="WATTLE PARK"/>
        <s v="WAYVILLE"/>
        <s v="WELLAND"/>
        <s v="WEST BEACH"/>
        <s v="WEST CROYDON"/>
        <s v="WEST HINDMARSH"/>
        <s v="WEST LAKES"/>
        <s v="WEST LAKES SHORE"/>
        <s v="WEST RICHMOND"/>
        <s v="WESTBOURNE PARK"/>
        <s v="WHYALLA"/>
        <s v="WHYALLA JENKINS"/>
        <s v="WHYALLA NORRIE"/>
        <s v="WHYALLA PLAYFORD"/>
        <s v="WHYALLA STUART"/>
        <s v="WILLASTON"/>
        <s v="WINDSOR GARDENS"/>
        <s v="WINGFIELD"/>
        <s v="WOODCROFT"/>
        <s v="WOODFORDE"/>
        <s v="WOODVILLE"/>
        <s v="WOODVILLE GARDENS"/>
        <s v="WOODVILLE NORTH"/>
        <s v="WOODVILLE PARK"/>
        <s v="WOODVILLE SOUTH"/>
        <s v="WOODVILLE WEST"/>
        <s v="WORROLONG"/>
        <s v="WYNN VALE"/>
        <s v="YATALA VALE"/>
      </sharedItems>
    </cacheField>
    <cacheField name="MIRNs" numFmtId="0">
      <sharedItems containsSemiMixedTypes="0" containsString="0" containsNumber="1" containsInteger="1" minValue="0" maxValue="8810"/>
    </cacheField>
    <cacheField name="2011-16 New" numFmtId="0">
      <sharedItems containsMixedTypes="1" containsNumber="1" containsInteger="1" minValue="0" maxValue="1150"/>
    </cacheField>
    <cacheField name="Prop new" numFmtId="9">
      <sharedItems containsMixedTypes="1" containsNumber="1" minValue="0" maxValue="181"/>
    </cacheField>
    <cacheField name="NMIs" numFmtId="0">
      <sharedItems containsMixedTypes="1" containsNumber="1" containsInteger="1" minValue="2" maxValue="12036"/>
    </cacheField>
    <cacheField name="Penetration" numFmtId="9">
      <sharedItems containsSemiMixedTypes="0" containsString="0" containsNumber="1" minValue="0" maxValue="1.4511278195488722" count="392">
        <n v="0.82819687212511495"/>
        <n v="0.313618771165941"/>
        <n v="0"/>
        <n v="0.79126213592233008"/>
        <n v="0.84550264550264553"/>
        <n v="0.38596491228070173"/>
        <n v="0.4568434032059186"/>
        <n v="0.90844233055885848"/>
        <n v="0.97579529737206083"/>
        <n v="0.32719836400817998"/>
        <n v="0.90301003344481601"/>
        <n v="0.655893536121673"/>
        <n v="0.7566048341765037"/>
        <n v="0.67920353982300885"/>
        <n v="0.85834236186348867"/>
        <n v="0.83924050632911396"/>
        <n v="0.87603305785123964"/>
        <n v="0.80195783132530118"/>
        <n v="0.77616279069767447"/>
        <n v="0.7696629213483146"/>
        <n v="0.33894500561167229"/>
        <n v="0.73633748801534038"/>
        <n v="3.8706516413522782E-2"/>
        <n v="0.87239944521497914"/>
        <n v="0.89435600578871199"/>
        <n v="0.8914354644149578"/>
        <n v="0.73700954400848351"/>
        <n v="0.39408346539883782"/>
        <n v="0.8454258675078864"/>
        <n v="0.9609400860642171"/>
        <n v="0.47547683923705725"/>
        <n v="0.86199261992619924"/>
        <n v="0.77238805970149249"/>
        <n v="0.78585657370517925"/>
        <n v="0.89141856392294216"/>
        <n v="0.73195876288659789"/>
        <n v="7.8947368421052627E-2"/>
        <n v="0.73338485316846991"/>
        <n v="0.97199810156620792"/>
        <n v="0.73246906305244552"/>
        <n v="0.80015735641227381"/>
        <n v="0.22222222222222221"/>
        <n v="0.42322097378277151"/>
        <n v="0.87242798353909468"/>
        <n v="0.8342674139311449"/>
        <n v="0.74721189591078063"/>
        <n v="0.77439999999999998"/>
        <n v="0.80752688172043008"/>
        <n v="0.79867439933719964"/>
        <n v="0.8510998307952623"/>
        <n v="0.71338083927157558"/>
        <n v="0.91279069767441856"/>
        <n v="0.79349363507779347"/>
        <n v="0.91080196399345337"/>
        <n v="6.8493150684931503E-3"/>
        <n v="0.51715374841168993"/>
        <n v="0.84168012924071078"/>
        <n v="0.93383137673425831"/>
        <n v="0.95191090863072636"/>
        <n v="0.91809523809523808"/>
        <n v="0.69856459330143539"/>
        <n v="0.79004524886877825"/>
        <n v="0.54651162790697672"/>
        <n v="0.80419047619047623"/>
        <n v="0.76858108108108103"/>
        <n v="0.84654731457800514"/>
        <n v="0.71268656716417911"/>
        <n v="0.92753623188405798"/>
        <n v="0.90050835148874364"/>
        <n v="0.67521367521367526"/>
        <n v="0.88070175438596487"/>
        <n v="0.88658367911479941"/>
        <n v="0.51002227171492209"/>
        <n v="0.44604927782497877"/>
        <n v="0.16666666666666666"/>
        <n v="0.73681818181818182"/>
        <n v="0.36699029126213595"/>
        <n v="0.27028258887876028"/>
        <n v="0.38009049773755654"/>
        <n v="5.7067603160667252E-2"/>
        <n v="0.22872032426172553"/>
        <n v="0.42571931884908987"/>
        <n v="0.19847908745247148"/>
        <n v="0.35894680279419666"/>
        <n v="0.8258451005562687"/>
        <n v="0.85106382978723405"/>
        <n v="0.88375165125495381"/>
        <n v="0.89457364341085266"/>
        <n v="0.55008488964346347"/>
        <n v="0.86674528301886788"/>
        <n v="0.80024213075060535"/>
        <n v="0.85806451612903223"/>
        <n v="0.73975044563279857"/>
        <n v="0.85910652920962194"/>
        <n v="0.99559471365638763"/>
        <n v="0.90118302018093255"/>
        <n v="0.81563706563706562"/>
        <n v="0.854695806261075"/>
        <n v="0.73515358361774741"/>
        <n v="0.85928143712574845"/>
        <n v="0.91166077738515905"/>
        <n v="0.85760693015701139"/>
        <n v="0.85192216421452305"/>
        <n v="0.81901840490797551"/>
        <n v="0.33142201834862384"/>
        <n v="0.82010582010582012"/>
        <n v="0.77695473251028802"/>
        <n v="0.82047421904403461"/>
        <n v="0.77285318559556782"/>
        <n v="0.11980440097799511"/>
        <n v="0.53721973094170405"/>
        <n v="0.29864972200158857"/>
        <n v="0.36401673640167365"/>
        <n v="0.97520661157024791"/>
        <n v="0.60070257611241218"/>
        <n v="0.88400254939451883"/>
        <n v="0.6097560975609756"/>
        <n v="0.74195906432748537"/>
        <n v="0.84109589041095889"/>
        <n v="0.7366310160427807"/>
        <n v="0.60124999999999995"/>
        <n v="0.30459565372283576"/>
        <n v="0.87432578209277234"/>
        <n v="0.76717216770740415"/>
        <n v="0.9190647482014388"/>
        <n v="0.74524564183835185"/>
        <n v="0.77114803625377648"/>
        <n v="0.78265642151481885"/>
        <n v="0.76627218934911245"/>
        <n v="0.99522673031026254"/>
        <n v="0.82348804500703232"/>
        <n v="3.7499999999999999E-2"/>
        <n v="0.81247733043162862"/>
        <n v="0.84375"/>
        <n v="0.9002433090024331"/>
        <n v="0.94405043341213557"/>
        <n v="0.92383853769992386"/>
        <n v="0.76246498599439771"/>
        <n v="0.84179456906729633"/>
        <n v="0.51864406779661021"/>
        <n v="0.90170940170940173"/>
        <n v="0.80897250361794504"/>
        <n v="0.88201652192332136"/>
        <n v="0.80469583778014941"/>
        <n v="0.38836477987421386"/>
        <n v="0.80359281437125751"/>
        <n v="0.82456140350877194"/>
        <n v="0.79728997289972903"/>
        <n v="0.77821011673151752"/>
        <n v="0.72742644572201554"/>
        <n v="0.78967943706020327"/>
        <n v="0.96224379719525355"/>
        <n v="0.82400617522192199"/>
        <n v="0.85258358662613987"/>
        <n v="0.90465872156013005"/>
        <n v="0.81322426721199725"/>
        <n v="0.87922705314009664"/>
        <n v="0.76530612244897955"/>
        <n v="0.79174603174603175"/>
        <n v="0.77301987125664706"/>
        <n v="0.79122434536447273"/>
        <n v="0.87463893703061812"/>
        <n v="0.90106007067137805"/>
        <n v="0.72770574225985707"/>
        <n v="0.89770354906054284"/>
        <n v="1.3793103448275862E-2"/>
        <n v="0.71899224806201545"/>
        <n v="0.7465362673186634"/>
        <n v="0.87123287671232874"/>
        <n v="0.45422535211267606"/>
        <n v="0.70136986301369864"/>
        <n v="0.87056504599211559"/>
        <n v="0.92085371276122718"/>
        <n v="0.84635083226632524"/>
        <n v="0.85658914728682167"/>
        <n v="0.41221374045801529"/>
        <n v="0.83133732534930138"/>
        <n v="0.78758949880668261"/>
        <n v="7.6086956521739135E-2"/>
        <n v="0.75246132208157523"/>
        <n v="0.87840909090909092"/>
        <n v="0.87402985074626871"/>
        <n v="0.64276401564537156"/>
        <n v="9.5238095238095247E-3"/>
        <n v="0.96879957694341623"/>
        <n v="0.76643990929705219"/>
        <n v="0.81770198944376782"/>
        <n v="0.46153846153846156"/>
        <n v="0.81469648562300323"/>
        <n v="0.5376344086021505"/>
        <n v="4.1884816753926704E-2"/>
        <n v="0.81325886352598353"/>
        <n v="0.88857677902621723"/>
        <n v="0.79202772963604851"/>
        <n v="0.82530507385998719"/>
        <n v="0.65384615384615385"/>
        <n v="0.71413043478260874"/>
        <n v="0.7796706416808632"/>
        <n v="0.77433628318584069"/>
        <n v="0.87543252595155707"/>
        <n v="3.9639639639639637E-2"/>
        <n v="0.81781000185908159"/>
        <n v="0.82313829787234039"/>
        <n v="5.2188552188552187E-2"/>
        <n v="0.86619718309859151"/>
        <n v="0.9173553719008265"/>
        <n v="0.695049504950495"/>
        <n v="0.86296118830857693"/>
        <n v="0.8125"/>
        <n v="0.86819830713422008"/>
        <n v="0.80552070263488085"/>
        <n v="0.79907374421090127"/>
        <n v="0.7636655948553055"/>
        <n v="0.83613626563173782"/>
        <n v="0.92649199417758366"/>
        <n v="0.92429577464788737"/>
        <n v="0.82902041968570617"/>
        <n v="0.85904255319148937"/>
        <n v="0.7069624459953473"/>
        <n v="0.96093294460641399"/>
        <n v="0.88955223880597012"/>
        <n v="6.0278436018957347E-2"/>
        <n v="0.80502599653379547"/>
        <n v="0.86081370449678796"/>
        <n v="0.78065630397236618"/>
        <n v="0.85436893203883491"/>
        <n v="0.29411764705882354"/>
        <n v="0.89638318670576733"/>
        <n v="0.76842105263157889"/>
        <n v="0.90262390670553938"/>
        <n v="0.6265423635865095"/>
        <n v="0.86021505376344087"/>
        <n v="0.76418864908073536"/>
        <n v="0.86404416839199449"/>
        <n v="0.86690017513134854"/>
        <n v="0.95893926432848586"/>
        <n v="0.74657733760559275"/>
        <n v="0.62745098039215685"/>
        <n v="0.34576271186440677"/>
        <n v="4.3749999999999997E-2"/>
        <n v="0.87204724409448819"/>
        <n v="0.76190476190476186"/>
        <n v="0.81906443071491619"/>
        <n v="0.51273885350318471"/>
        <n v="0.8012508686587908"/>
        <n v="0.6901098901098901"/>
        <n v="0.90307867730900793"/>
        <n v="0.9206174200661521"/>
        <n v="0.71776375112714152"/>
        <n v="0.83585858585858586"/>
        <n v="0.74565883554647605"/>
        <n v="0.96204863669859986"/>
        <n v="0.76434426229508201"/>
        <n v="0.82366771159874608"/>
        <n v="0.83584647018505831"/>
        <n v="0.94731738849385905"/>
        <n v="0.90273206056616195"/>
        <n v="0.81128274009402279"/>
        <n v="0.84817204301075266"/>
        <n v="0.78783382789317502"/>
        <n v="0.79154078549848939"/>
        <n v="0.80595084087968949"/>
        <n v="3.7593984962406013E-3"/>
        <n v="0.81038961038961044"/>
        <n v="6.5717415115005479E-2"/>
        <n v="0.90924369747899159"/>
        <n v="0.68866396761133608"/>
        <n v="0.82202862476664595"/>
        <n v="0.81423948220064724"/>
        <n v="0.72779369627507162"/>
        <n v="0.73291492329149233"/>
        <n v="0.79318541996830427"/>
        <n v="1.4511278195488722"/>
        <n v="0.75190424374319909"/>
        <n v="0.79350180505415158"/>
        <n v="3.0451866404715127E-2"/>
        <n v="0.84479837343273467"/>
        <n v="0.79461615154536391"/>
        <n v="0.90616113744075832"/>
        <n v="0.63698630136986301"/>
        <n v="0.78452380952380951"/>
        <n v="0.80181905217807559"/>
        <n v="0.77839643652561252"/>
        <n v="0.88369230769230767"/>
        <n v="0.81856540084388185"/>
        <n v="0.78338762214983715"/>
        <n v="0.75401662049861495"/>
        <n v="0.77113402061855674"/>
        <n v="0.81026438569206838"/>
        <n v="0.83301707779886147"/>
        <n v="0.81861198738170349"/>
        <n v="0.82241539894442717"/>
        <n v="0.78143515470704406"/>
        <n v="0.82011605415860733"/>
        <n v="0.73892837616183704"/>
        <n v="0.8615635179153095"/>
        <n v="0.87554529124967928"/>
        <n v="0.85009253547193087"/>
        <n v="0.7344045368620038"/>
        <n v="0.90146750524109009"/>
        <n v="0.83587786259541985"/>
        <n v="5.5555555555555552E-2"/>
        <n v="0.74974567650050861"/>
        <n v="0.80645161290322576"/>
        <n v="0.87285223367697595"/>
        <n v="0.84227642276422765"/>
        <n v="0.8614674191893279"/>
        <n v="0.73684210526315785"/>
        <n v="0.9383078730904818"/>
        <n v="0.91289921194525092"/>
        <n v="0.81632243833968321"/>
        <n v="0.83930211202938476"/>
        <n v="0.83612662942271876"/>
        <n v="0.9012810851544838"/>
        <n v="0.86401480111008322"/>
        <n v="0.80708661417322836"/>
        <n v="0.94199917729329496"/>
        <n v="8.1967213114754103E-3"/>
        <n v="0.76789168278529985"/>
        <n v="0.74223341729638959"/>
        <n v="0.84954128440366972"/>
        <n v="0.73425054308472126"/>
        <n v="0.79245283018867929"/>
        <n v="0.78830352827452876"/>
        <n v="0.80295566502463056"/>
        <n v="0.84497444633730834"/>
        <n v="0.81955645161290325"/>
        <n v="0.81762917933130697"/>
        <n v="0.73584905660377353"/>
        <n v="0.78008298755186722"/>
        <n v="0.8652329749103943"/>
        <n v="0.80314960629921262"/>
        <n v="0.7847826086956522"/>
        <n v="0.85482562854825628"/>
        <n v="0.91563636363636358"/>
        <n v="9.7949886104783598E-2"/>
        <n v="0.82860998650472339"/>
        <n v="0.77982954545454541"/>
        <n v="0.66334991708126034"/>
        <n v="0.38438438438438438"/>
        <n v="0.86578947368421055"/>
        <n v="0.76712328767123283"/>
        <n v="0.76288659793814428"/>
        <n v="0.81934931506849318"/>
        <n v="0.73936170212765961"/>
        <n v="0.90864864864864869"/>
        <n v="0.87772397094430987"/>
        <n v="0.86068702290076338"/>
        <n v="0.90119250425894382"/>
        <n v="0.82689335394126739"/>
        <n v="1.0923535253227408E-2"/>
        <n v="0.85727355901189384"/>
        <n v="0.81652306132792707"/>
        <n v="0.84602649006622521"/>
        <n v="0.84160756501182032"/>
        <n v="0.83553299492385791"/>
        <n v="0.83300819352321498"/>
        <n v="0.3532934131736527"/>
        <n v="0.82107843137254899"/>
        <n v="0.66714387974230493"/>
        <n v="0.95194508009153322"/>
        <n v="0.90072933549432743"/>
        <n v="8.0321285140562242E-3"/>
        <n v="0.7651006711409396"/>
        <n v="0.7677946324387398"/>
        <n v="0.9263157894736842"/>
        <n v="0.78526048284625161"/>
        <n v="0.87558962264150941"/>
        <n v="0.89539748953974896"/>
        <n v="0.78088185796028275"/>
        <n v="0.80028632784538301"/>
        <n v="0.77828054298642535"/>
        <n v="0.81440162271805272"/>
        <n v="0.37787759685569905"/>
        <n v="0.92665036674816625"/>
        <n v="0.32516289171579271"/>
        <n v="0.27686274509803921"/>
        <n v="0.36046511627906974"/>
        <n v="0.46931184128952264"/>
        <n v="0.8547648772367874"/>
        <n v="0.5381526104417671"/>
        <n v="0.9124226558781533"/>
        <n v="0.6294642857142857"/>
        <n v="0.74948024948024949"/>
        <n v="0.85196078431372546"/>
        <n v="0.80930656934306566"/>
        <n v="0.85983827493261455"/>
        <n v="0.81168831168831168"/>
        <n v="0.80557443915703608"/>
        <n v="0.31351351351351353"/>
        <n v="0.92430403503284331"/>
        <n v="0.27500000000000002"/>
      </sharedItems>
      <fieldGroup base="5">
        <rangePr startNum="0" endNum="1.4511278195488722" groupInterval="0.05"/>
        <groupItems count="32">
          <s v="&lt;0"/>
          <s v="0-0.05"/>
          <s v="0.05-0.1"/>
          <s v="0.1-0.15"/>
          <s v="0.15-0.2"/>
          <s v="0.2-0.25"/>
          <s v="0.25-0.3"/>
          <s v="0.3-0.35"/>
          <s v="0.35-0.4"/>
          <s v="0.4-0.45"/>
          <s v="0.45-0.5"/>
          <s v="0.5-0.55"/>
          <s v="0.55-0.6"/>
          <s v="0.6-0.65"/>
          <s v="0.65-0.7"/>
          <s v="0.7-0.75"/>
          <s v="0.75-0.8"/>
          <s v="0.8-0.85"/>
          <s v="0.85-0.9"/>
          <s v="0.9-0.95"/>
          <s v="0.95-1"/>
          <s v="1-1.05"/>
          <s v="1.05-1.1"/>
          <s v="1.1-1.15"/>
          <s v="1.15-1.2"/>
          <s v="1.2-1.25"/>
          <s v="1.25-1.3"/>
          <s v="1.3-1.35"/>
          <s v="1.35-1.4"/>
          <s v="1.4-1.45"/>
          <s v="1.45-1.5"/>
          <s v="&gt;1.5"/>
        </groupItems>
      </fieldGroup>
    </cacheField>
    <cacheField name="Postcode" numFmtId="0">
      <sharedItems containsSemiMixedTypes="0" containsString="0" containsNumber="1" containsInteger="1" minValue="5000" maxValue="5950" count="134">
        <n v="5159"/>
        <n v="5000"/>
        <n v="5950"/>
        <n v="5014"/>
        <n v="5173"/>
        <n v="5009"/>
        <n v="5114"/>
        <n v="5353"/>
        <n v="5010"/>
        <n v="5117"/>
        <n v="5043"/>
        <n v="5035"/>
        <n v="5076"/>
        <n v="5012"/>
        <n v="5072"/>
        <n v="5091"/>
        <n v="5066"/>
        <n v="5042"/>
        <n v="5052"/>
        <n v="5050"/>
        <n v="5343"/>
        <n v="5067"/>
        <n v="5015"/>
        <n v="5051"/>
        <n v="5084"/>
        <n v="5007"/>
        <n v="5109"/>
        <n v="5048"/>
        <n v="5083"/>
        <n v="5032"/>
        <n v="5120"/>
        <n v="5417"/>
        <n v="5110"/>
        <n v="5038"/>
        <n v="5074"/>
        <n v="5275"/>
        <n v="5094"/>
        <n v="5164"/>
        <n v="5165"/>
        <n v="5062"/>
        <n v="5039"/>
        <n v="5034"/>
        <n v="5085"/>
        <n v="5069"/>
        <n v="5081"/>
        <n v="5041"/>
        <n v="5157"/>
        <n v="5033"/>
        <n v="5008"/>
        <n v="5047"/>
        <n v="5355"/>
        <n v="5113"/>
        <n v="5075"/>
        <n v="5065"/>
        <n v="5063"/>
        <n v="5111"/>
        <n v="5112"/>
        <n v="5116"/>
        <n v="5019"/>
        <n v="5121"/>
        <n v="5126"/>
        <n v="5070"/>
        <n v="5023"/>
        <n v="5082"/>
        <n v="5025"/>
        <n v="5372"/>
        <n v="5024"/>
        <n v="5118"/>
        <n v="5086"/>
        <n v="5013"/>
        <n v="5037"/>
        <n v="5064"/>
        <n v="5045"/>
        <n v="5044"/>
        <n v="5344"/>
        <n v="5125"/>
        <n v="5022"/>
        <n v="5107"/>
        <n v="5096"/>
        <n v="5163"/>
        <n v="5158"/>
        <n v="5068"/>
        <n v="5073"/>
        <n v="5089"/>
        <n v="5088"/>
        <n v="5090"/>
        <n v="5061"/>
        <n v="5098"/>
        <n v="5049"/>
        <n v="5087"/>
        <n v="5502"/>
        <n v="5115"/>
        <n v="5016"/>
        <n v="5160"/>
        <n v="5170"/>
        <n v="5095"/>
        <n v="5171"/>
        <n v="5031"/>
        <n v="5169"/>
        <n v="5092"/>
        <n v="5342"/>
        <n v="5162"/>
        <n v="5290"/>
        <n v="5253"/>
        <n v="5168"/>
        <n v="5006"/>
        <n v="5018"/>
        <n v="5040"/>
        <n v="5291"/>
        <n v="5046"/>
        <n v="5161"/>
        <n v="5017"/>
        <n v="5166"/>
        <n v="5093"/>
        <n v="5106"/>
        <n v="5108"/>
        <n v="5422"/>
        <n v="5400"/>
        <n v="5167"/>
        <n v="5540"/>
        <n v="5097"/>
        <n v="5341"/>
        <n v="5725"/>
        <n v="5011"/>
        <n v="5280"/>
        <n v="5352"/>
        <n v="5501"/>
        <n v="5556"/>
        <n v="5021"/>
        <n v="5020"/>
        <n v="5600"/>
        <n v="5609"/>
        <n v="5608"/>
        <n v="5127"/>
      </sharedItems>
      <fieldGroup par="9"/>
    </cacheField>
    <cacheField name="SA3" numFmtId="0">
      <sharedItems count="27">
        <s v="Onkaparinga"/>
        <s v="Adelaide City"/>
        <s v="West Torrens"/>
        <s v="Charles Sturt"/>
        <s v="Port Adelaide - West"/>
        <s v="Playford"/>
        <s v="Barossa"/>
        <s v="Marion"/>
        <s v="Campbelltown"/>
        <s v="Burnside"/>
        <s v="Tea Tree Gully"/>
        <s v="Mitcham"/>
        <s v="Murray and Mallee"/>
        <s v="Unley"/>
        <s v="Port Adelaide - East"/>
        <s v="Salisbury"/>
        <s v="Holdfast Bay"/>
        <s v="Prospect - Walkerville"/>
        <s v="Lower North"/>
        <s v="Limestone Coast"/>
        <s v="Norwood - Payneham - St Peters"/>
        <s v="Gawler - Two Wells"/>
        <s v="Mid North"/>
        <s v="Outback - North and East"/>
        <s v="Adelaide Hills"/>
        <s v="Yorke Peninsula"/>
        <s v="Eyre Peninsula and South West"/>
      </sharedItems>
    </cacheField>
    <cacheField name="SA4" numFmtId="0">
      <sharedItems count="8">
        <s v="Adelaide - South"/>
        <s v="Adelaide - Central and Hills"/>
        <s v="Adelaide - West"/>
        <s v="Adelaide - North"/>
        <s v="Barossa - Yorke - Mid North"/>
        <s v="South Australia - South East"/>
        <s v="South Australia - Outback"/>
        <e v="#N/A" u="1"/>
      </sharedItems>
    </cacheField>
    <cacheField name="Postcode2" numFmtId="0" databaseField="0">
      <fieldGroup base="6">
        <discretePr count="134">
          <x v="0"/>
          <x v="0"/>
          <x v="1"/>
          <x v="0"/>
          <x v="0"/>
          <x v="0"/>
          <x v="0"/>
          <x v="1"/>
          <x v="0"/>
          <x v="0"/>
          <x v="0"/>
          <x v="0"/>
          <x v="0"/>
          <x v="0"/>
          <x v="0"/>
          <x v="0"/>
          <x v="0"/>
          <x v="0"/>
          <x v="0"/>
          <x v="0"/>
          <x v="1"/>
          <x v="0"/>
          <x v="0"/>
          <x v="0"/>
          <x v="0"/>
          <x v="0"/>
          <x v="0"/>
          <x v="0"/>
          <x v="0"/>
          <x v="0"/>
          <x v="0"/>
          <x v="1"/>
          <x v="0"/>
          <x v="0"/>
          <x v="0"/>
          <x v="1"/>
          <x v="0"/>
          <x v="0"/>
          <x v="0"/>
          <x v="0"/>
          <x v="0"/>
          <x v="0"/>
          <x v="0"/>
          <x v="0"/>
          <x v="0"/>
          <x v="0"/>
          <x v="0"/>
          <x v="0"/>
          <x v="0"/>
          <x v="0"/>
          <x v="1"/>
          <x v="0"/>
          <x v="0"/>
          <x v="0"/>
          <x v="0"/>
          <x v="0"/>
          <x v="0"/>
          <x v="0"/>
          <x v="0"/>
          <x v="0"/>
          <x v="0"/>
          <x v="0"/>
          <x v="0"/>
          <x v="0"/>
          <x v="0"/>
          <x v="1"/>
          <x v="0"/>
          <x v="0"/>
          <x v="0"/>
          <x v="0"/>
          <x v="0"/>
          <x v="0"/>
          <x v="0"/>
          <x v="0"/>
          <x v="1"/>
          <x v="0"/>
          <x v="0"/>
          <x v="0"/>
          <x v="0"/>
          <x v="0"/>
          <x v="0"/>
          <x v="0"/>
          <x v="0"/>
          <x v="0"/>
          <x v="0"/>
          <x v="0"/>
          <x v="0"/>
          <x v="0"/>
          <x v="0"/>
          <x v="0"/>
          <x v="1"/>
          <x v="0"/>
          <x v="0"/>
          <x v="0"/>
          <x v="0"/>
          <x v="0"/>
          <x v="0"/>
          <x v="0"/>
          <x v="0"/>
          <x v="0"/>
          <x v="1"/>
          <x v="0"/>
          <x v="1"/>
          <x v="1"/>
          <x v="0"/>
          <x v="0"/>
          <x v="0"/>
          <x v="0"/>
          <x v="1"/>
          <x v="0"/>
          <x v="0"/>
          <x v="0"/>
          <x v="0"/>
          <x v="0"/>
          <x v="0"/>
          <x v="0"/>
          <x v="1"/>
          <x v="1"/>
          <x v="0"/>
          <x v="1"/>
          <x v="0"/>
          <x v="1"/>
          <x v="1"/>
          <x v="0"/>
          <x v="1"/>
          <x v="1"/>
          <x v="1"/>
          <x v="1"/>
          <x v="0"/>
          <x v="0"/>
          <x v="1"/>
          <x v="1"/>
          <x v="1"/>
          <x v="0"/>
        </discretePr>
        <groupItems count="2">
          <s v="Group1"/>
          <s v="Group2"/>
        </groupItems>
      </fieldGroup>
    </cacheField>
    <cacheField name="Proportion of all homes" numFmtId="0" formula=" 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10">
  <r>
    <x v="0"/>
    <n v="3601"/>
    <n v="52"/>
    <n v="1.444043321299639E-2"/>
    <n v="4348"/>
    <x v="0"/>
    <x v="0"/>
    <x v="0"/>
    <x v="0"/>
  </r>
  <r>
    <x v="1"/>
    <n v="2593"/>
    <n v="47"/>
    <n v="1.8125723100655612E-2"/>
    <n v="8268"/>
    <x v="1"/>
    <x v="1"/>
    <x v="1"/>
    <x v="1"/>
  </r>
  <r>
    <x v="2"/>
    <n v="0"/>
    <s v=""/>
    <s v=""/>
    <s v=""/>
    <x v="2"/>
    <x v="2"/>
    <x v="2"/>
    <x v="2"/>
  </r>
  <r>
    <x v="3"/>
    <n v="652"/>
    <n v="60"/>
    <n v="9.202453987730061E-2"/>
    <n v="824"/>
    <x v="3"/>
    <x v="3"/>
    <x v="3"/>
    <x v="2"/>
  </r>
  <r>
    <x v="4"/>
    <n v="799"/>
    <n v="9"/>
    <n v="1.1264080100125156E-2"/>
    <n v="945"/>
    <x v="4"/>
    <x v="3"/>
    <x v="4"/>
    <x v="2"/>
  </r>
  <r>
    <x v="5"/>
    <n v="110"/>
    <n v="12"/>
    <n v="0.10909090909090909"/>
    <n v="285"/>
    <x v="5"/>
    <x v="4"/>
    <x v="0"/>
    <x v="0"/>
  </r>
  <r>
    <x v="6"/>
    <n v="2223"/>
    <n v="234"/>
    <n v="0.10526315789473684"/>
    <n v="4866"/>
    <x v="6"/>
    <x v="4"/>
    <x v="0"/>
    <x v="0"/>
  </r>
  <r>
    <x v="7"/>
    <n v="764"/>
    <n v="16"/>
    <n v="2.0942408376963352E-2"/>
    <n v="841"/>
    <x v="7"/>
    <x v="5"/>
    <x v="3"/>
    <x v="2"/>
  </r>
  <r>
    <x v="8"/>
    <n v="2822"/>
    <n v="544"/>
    <n v="0.19277108433734941"/>
    <n v="2892"/>
    <x v="8"/>
    <x v="6"/>
    <x v="5"/>
    <x v="3"/>
  </r>
  <r>
    <x v="9"/>
    <n v="320"/>
    <n v="16"/>
    <n v="0.05"/>
    <n v="978"/>
    <x v="9"/>
    <x v="7"/>
    <x v="6"/>
    <x v="4"/>
  </r>
  <r>
    <x v="10"/>
    <n v="540"/>
    <n v="14"/>
    <n v="2.5925925925925925E-2"/>
    <n v="598"/>
    <x v="10"/>
    <x v="8"/>
    <x v="4"/>
    <x v="2"/>
  </r>
  <r>
    <x v="11"/>
    <n v="690"/>
    <n v="166"/>
    <n v="0.24057971014492754"/>
    <n v="1052"/>
    <x v="11"/>
    <x v="9"/>
    <x v="5"/>
    <x v="3"/>
  </r>
  <r>
    <x v="12"/>
    <n v="1346"/>
    <n v="67"/>
    <n v="4.9777117384843979E-2"/>
    <n v="1779"/>
    <x v="12"/>
    <x v="10"/>
    <x v="7"/>
    <x v="0"/>
  </r>
  <r>
    <x v="13"/>
    <n v="307"/>
    <n v="7"/>
    <n v="2.2801302931596091E-2"/>
    <n v="452"/>
    <x v="13"/>
    <x v="11"/>
    <x v="2"/>
    <x v="2"/>
  </r>
  <r>
    <x v="14"/>
    <n v="3169"/>
    <n v="166"/>
    <n v="5.2382455033133483E-2"/>
    <n v="3692"/>
    <x v="14"/>
    <x v="12"/>
    <x v="8"/>
    <x v="1"/>
  </r>
  <r>
    <x v="15"/>
    <n v="663"/>
    <n v="84"/>
    <n v="0.12669683257918551"/>
    <n v="790"/>
    <x v="15"/>
    <x v="13"/>
    <x v="3"/>
    <x v="2"/>
  </r>
  <r>
    <x v="16"/>
    <n v="212"/>
    <n v="4"/>
    <n v="1.8867924528301886E-2"/>
    <n v="242"/>
    <x v="16"/>
    <x v="14"/>
    <x v="9"/>
    <x v="1"/>
  </r>
  <r>
    <x v="17"/>
    <n v="1065"/>
    <n v="46"/>
    <n v="4.3192488262910798E-2"/>
    <n v="1328"/>
    <x v="17"/>
    <x v="15"/>
    <x v="10"/>
    <x v="3"/>
  </r>
  <r>
    <x v="18"/>
    <n v="801"/>
    <n v="56"/>
    <n v="6.9912609238451939E-2"/>
    <n v="1032"/>
    <x v="18"/>
    <x v="16"/>
    <x v="9"/>
    <x v="1"/>
  </r>
  <r>
    <x v="19"/>
    <n v="411"/>
    <n v="15"/>
    <n v="3.6496350364963501E-2"/>
    <n v="534"/>
    <x v="19"/>
    <x v="17"/>
    <x v="11"/>
    <x v="0"/>
  </r>
  <r>
    <x v="20"/>
    <n v="604"/>
    <n v="13"/>
    <n v="2.1523178807947019E-2"/>
    <n v="1782"/>
    <x v="20"/>
    <x v="18"/>
    <x v="11"/>
    <x v="0"/>
  </r>
  <r>
    <x v="21"/>
    <n v="768"/>
    <n v="47"/>
    <n v="6.1197916666666664E-2"/>
    <n v="1043"/>
    <x v="21"/>
    <x v="19"/>
    <x v="11"/>
    <x v="0"/>
  </r>
  <r>
    <x v="22"/>
    <n v="79"/>
    <n v="12"/>
    <n v="0.15189873417721519"/>
    <n v="2041"/>
    <x v="22"/>
    <x v="20"/>
    <x v="12"/>
    <x v="5"/>
  </r>
  <r>
    <x v="23"/>
    <n v="629"/>
    <n v="21"/>
    <n v="3.3386327503974564E-2"/>
    <n v="721"/>
    <x v="23"/>
    <x v="21"/>
    <x v="9"/>
    <x v="1"/>
  </r>
  <r>
    <x v="24"/>
    <n v="618"/>
    <n v="44"/>
    <n v="7.1197411003236247E-2"/>
    <n v="691"/>
    <x v="24"/>
    <x v="5"/>
    <x v="3"/>
    <x v="2"/>
  </r>
  <r>
    <x v="25"/>
    <n v="739"/>
    <n v="45"/>
    <n v="6.0893098782138028E-2"/>
    <n v="829"/>
    <x v="25"/>
    <x v="22"/>
    <x v="4"/>
    <x v="2"/>
  </r>
  <r>
    <x v="26"/>
    <n v="695"/>
    <n v="19"/>
    <n v="2.7338129496402876E-2"/>
    <n v="943"/>
    <x v="26"/>
    <x v="11"/>
    <x v="13"/>
    <x v="1"/>
  </r>
  <r>
    <x v="27"/>
    <n v="746"/>
    <n v="46"/>
    <n v="6.1662198391420911E-2"/>
    <n v="1893"/>
    <x v="27"/>
    <x v="23"/>
    <x v="11"/>
    <x v="0"/>
  </r>
  <r>
    <x v="28"/>
    <n v="1608"/>
    <n v="178"/>
    <n v="0.11069651741293532"/>
    <n v="1902"/>
    <x v="28"/>
    <x v="24"/>
    <x v="14"/>
    <x v="3"/>
  </r>
  <r>
    <x v="29"/>
    <n v="2903"/>
    <n v="822"/>
    <n v="0.28315535652772994"/>
    <n v="3021"/>
    <x v="29"/>
    <x v="6"/>
    <x v="5"/>
    <x v="3"/>
  </r>
  <r>
    <x v="30"/>
    <n v="349"/>
    <n v="56"/>
    <n v="0.16045845272206305"/>
    <n v="734"/>
    <x v="30"/>
    <x v="25"/>
    <x v="3"/>
    <x v="2"/>
  </r>
  <r>
    <x v="31"/>
    <n v="1168"/>
    <n v="40"/>
    <n v="3.4246575342465752E-2"/>
    <n v="1355"/>
    <x v="31"/>
    <x v="26"/>
    <x v="15"/>
    <x v="3"/>
  </r>
  <r>
    <x v="32"/>
    <n v="1449"/>
    <n v="94"/>
    <n v="6.487232574189096E-2"/>
    <n v="1876"/>
    <x v="32"/>
    <x v="27"/>
    <x v="16"/>
    <x v="0"/>
  </r>
  <r>
    <x v="33"/>
    <n v="1578"/>
    <n v="145"/>
    <n v="9.1888466413181241E-2"/>
    <n v="2008"/>
    <x v="33"/>
    <x v="28"/>
    <x v="17"/>
    <x v="1"/>
  </r>
  <r>
    <x v="34"/>
    <n v="1527"/>
    <n v="165"/>
    <n v="0.10805500982318271"/>
    <n v="1713"/>
    <x v="34"/>
    <x v="25"/>
    <x v="3"/>
    <x v="2"/>
  </r>
  <r>
    <x v="35"/>
    <n v="1775"/>
    <n v="105"/>
    <n v="5.9154929577464786E-2"/>
    <n v="2425"/>
    <x v="35"/>
    <x v="29"/>
    <x v="2"/>
    <x v="2"/>
  </r>
  <r>
    <x v="36"/>
    <n v="3"/>
    <s v=""/>
    <s v=""/>
    <n v="38"/>
    <x v="36"/>
    <x v="30"/>
    <x v="5"/>
    <x v="3"/>
  </r>
  <r>
    <x v="37"/>
    <n v="949"/>
    <n v="48"/>
    <n v="5.0579557428872497E-2"/>
    <n v="1294"/>
    <x v="37"/>
    <x v="16"/>
    <x v="9"/>
    <x v="1"/>
  </r>
  <r>
    <x v="38"/>
    <n v="0"/>
    <s v=""/>
    <s v=""/>
    <n v="660"/>
    <x v="2"/>
    <x v="31"/>
    <x v="18"/>
    <x v="4"/>
  </r>
  <r>
    <x v="39"/>
    <n v="2048"/>
    <n v="75"/>
    <n v="3.662109375E-2"/>
    <n v="2107"/>
    <x v="38"/>
    <x v="32"/>
    <x v="15"/>
    <x v="3"/>
  </r>
  <r>
    <x v="40"/>
    <n v="1243"/>
    <n v="68"/>
    <n v="5.4706355591311345E-2"/>
    <n v="1697"/>
    <x v="39"/>
    <x v="33"/>
    <x v="2"/>
    <x v="2"/>
  </r>
  <r>
    <x v="41"/>
    <n v="3051"/>
    <n v="417"/>
    <n v="0.13667649950835792"/>
    <n v="3813"/>
    <x v="40"/>
    <x v="34"/>
    <x v="8"/>
    <x v="1"/>
  </r>
  <r>
    <x v="42"/>
    <n v="0"/>
    <n v="8"/>
    <s v=""/>
    <n v="67"/>
    <x v="2"/>
    <x v="35"/>
    <x v="19"/>
    <x v="5"/>
  </r>
  <r>
    <x v="43"/>
    <n v="2"/>
    <s v=""/>
    <s v=""/>
    <n v="9"/>
    <x v="41"/>
    <x v="36"/>
    <x v="15"/>
    <x v="3"/>
  </r>
  <r>
    <x v="44"/>
    <n v="113"/>
    <n v="8"/>
    <n v="7.0796460176991149E-2"/>
    <n v="267"/>
    <x v="42"/>
    <x v="0"/>
    <x v="0"/>
    <x v="0"/>
  </r>
  <r>
    <x v="45"/>
    <n v="848"/>
    <n v="48"/>
    <n v="5.6603773584905662E-2"/>
    <n v="972"/>
    <x v="43"/>
    <x v="3"/>
    <x v="3"/>
    <x v="2"/>
  </r>
  <r>
    <x v="46"/>
    <n v="2084"/>
    <n v="77"/>
    <n v="3.6948176583493281E-2"/>
    <n v="2498"/>
    <x v="44"/>
    <x v="37"/>
    <x v="0"/>
    <x v="0"/>
  </r>
  <r>
    <x v="47"/>
    <n v="2010"/>
    <n v="175"/>
    <n v="8.7064676616915429E-2"/>
    <n v="2690"/>
    <x v="45"/>
    <x v="38"/>
    <x v="0"/>
    <x v="0"/>
  </r>
  <r>
    <x v="48"/>
    <n v="484"/>
    <n v="40"/>
    <n v="8.2644628099173556E-2"/>
    <n v="625"/>
    <x v="46"/>
    <x v="39"/>
    <x v="11"/>
    <x v="0"/>
  </r>
  <r>
    <x v="49"/>
    <n v="751"/>
    <n v="23"/>
    <n v="3.0625832223701729E-2"/>
    <n v="930"/>
    <x v="47"/>
    <x v="40"/>
    <x v="11"/>
    <x v="0"/>
  </r>
  <r>
    <x v="50"/>
    <n v="964"/>
    <n v="14"/>
    <n v="1.4522821576763486E-2"/>
    <n v="1207"/>
    <x v="48"/>
    <x v="41"/>
    <x v="13"/>
    <x v="1"/>
  </r>
  <r>
    <x v="51"/>
    <n v="1509"/>
    <n v="247"/>
    <n v="0.16368455931080186"/>
    <n v="1773"/>
    <x v="49"/>
    <x v="42"/>
    <x v="14"/>
    <x v="3"/>
  </r>
  <r>
    <x v="52"/>
    <n v="901"/>
    <n v="141"/>
    <n v="0.15649278579356271"/>
    <n v="1263"/>
    <x v="50"/>
    <x v="17"/>
    <x v="7"/>
    <x v="0"/>
  </r>
  <r>
    <x v="53"/>
    <n v="314"/>
    <n v="12"/>
    <n v="3.8216560509554139E-2"/>
    <n v="344"/>
    <x v="51"/>
    <x v="43"/>
    <x v="20"/>
    <x v="1"/>
  </r>
  <r>
    <x v="54"/>
    <n v="561"/>
    <n v="26"/>
    <n v="4.6345811051693407E-2"/>
    <n v="707"/>
    <x v="52"/>
    <x v="44"/>
    <x v="17"/>
    <x v="1"/>
  </r>
  <r>
    <x v="55"/>
    <n v="1113"/>
    <n v="5"/>
    <n v="4.4923629829290209E-3"/>
    <n v="1222"/>
    <x v="53"/>
    <x v="45"/>
    <x v="11"/>
    <x v="0"/>
  </r>
  <r>
    <x v="56"/>
    <n v="1"/>
    <s v=""/>
    <s v=""/>
    <n v="146"/>
    <x v="54"/>
    <x v="46"/>
    <x v="0"/>
    <x v="0"/>
  </r>
  <r>
    <x v="57"/>
    <n v="814"/>
    <n v="20"/>
    <n v="2.4570024570024569E-2"/>
    <n v="1574"/>
    <x v="55"/>
    <x v="23"/>
    <x v="0"/>
    <x v="0"/>
  </r>
  <r>
    <x v="58"/>
    <n v="521"/>
    <n v="21"/>
    <n v="4.0307101727447218E-2"/>
    <n v="619"/>
    <x v="56"/>
    <x v="47"/>
    <x v="2"/>
    <x v="2"/>
  </r>
  <r>
    <x v="59"/>
    <n v="875"/>
    <n v="232"/>
    <n v="0.26514285714285712"/>
    <n v="937"/>
    <x v="57"/>
    <x v="23"/>
    <x v="11"/>
    <x v="0"/>
  </r>
  <r>
    <x v="60"/>
    <n v="3761"/>
    <n v="27"/>
    <n v="7.1789417708056366E-3"/>
    <n v="3951"/>
    <x v="58"/>
    <x v="6"/>
    <x v="5"/>
    <x v="3"/>
  </r>
  <r>
    <x v="61"/>
    <n v="482"/>
    <n v="12"/>
    <n v="2.4896265560165973E-2"/>
    <n v="525"/>
    <x v="59"/>
    <x v="48"/>
    <x v="3"/>
    <x v="2"/>
  </r>
  <r>
    <x v="62"/>
    <n v="1168"/>
    <n v="77"/>
    <n v="6.5924657534246575E-2"/>
    <n v="1672"/>
    <x v="60"/>
    <x v="48"/>
    <x v="4"/>
    <x v="2"/>
  </r>
  <r>
    <x v="63"/>
    <n v="873"/>
    <n v="21"/>
    <n v="2.4054982817869417E-2"/>
    <n v="1105"/>
    <x v="61"/>
    <x v="45"/>
    <x v="11"/>
    <x v="0"/>
  </r>
  <r>
    <x v="64"/>
    <n v="282"/>
    <n v="7"/>
    <n v="2.4822695035460994E-2"/>
    <n v="516"/>
    <x v="62"/>
    <x v="49"/>
    <x v="7"/>
    <x v="0"/>
  </r>
  <r>
    <x v="65"/>
    <n v="0"/>
    <s v=""/>
    <s v=""/>
    <n v="32"/>
    <x v="2"/>
    <x v="50"/>
    <x v="6"/>
    <x v="4"/>
  </r>
  <r>
    <x v="66"/>
    <n v="2111"/>
    <n v="46"/>
    <n v="2.1790620558976789E-2"/>
    <n v="2625"/>
    <x v="63"/>
    <x v="51"/>
    <x v="5"/>
    <x v="3"/>
  </r>
  <r>
    <x v="67"/>
    <n v="910"/>
    <n v="67"/>
    <n v="7.3626373626373628E-2"/>
    <n v="1184"/>
    <x v="64"/>
    <x v="45"/>
    <x v="11"/>
    <x v="0"/>
  </r>
  <r>
    <x v="68"/>
    <n v="1324"/>
    <n v="80"/>
    <n v="6.0422960725075532E-2"/>
    <n v="1564"/>
    <x v="65"/>
    <x v="52"/>
    <x v="10"/>
    <x v="3"/>
  </r>
  <r>
    <x v="69"/>
    <n v="382"/>
    <n v="34"/>
    <n v="8.9005235602094238E-2"/>
    <n v="536"/>
    <x v="66"/>
    <x v="48"/>
    <x v="4"/>
    <x v="2"/>
  </r>
  <r>
    <x v="70"/>
    <n v="256"/>
    <n v="182"/>
    <n v="0.7109375"/>
    <n v="276"/>
    <x v="67"/>
    <x v="32"/>
    <x v="15"/>
    <x v="3"/>
  </r>
  <r>
    <x v="71"/>
    <n v="1240"/>
    <n v="214"/>
    <n v="0.17258064516129032"/>
    <n v="1377"/>
    <x v="68"/>
    <x v="27"/>
    <x v="7"/>
    <x v="0"/>
  </r>
  <r>
    <x v="72"/>
    <n v="79"/>
    <n v="10"/>
    <n v="0.12658227848101267"/>
    <n v="117"/>
    <x v="69"/>
    <x v="36"/>
    <x v="14"/>
    <x v="3"/>
  </r>
  <r>
    <x v="73"/>
    <n v="251"/>
    <n v="11"/>
    <n v="4.3824701195219126E-2"/>
    <n v="285"/>
    <x v="70"/>
    <x v="48"/>
    <x v="4"/>
    <x v="2"/>
  </r>
  <r>
    <x v="74"/>
    <n v="641"/>
    <n v="9"/>
    <n v="1.4040561622464899E-2"/>
    <n v="723"/>
    <x v="71"/>
    <x v="53"/>
    <x v="9"/>
    <x v="1"/>
  </r>
  <r>
    <x v="75"/>
    <n v="229"/>
    <n v="5"/>
    <n v="2.1834061135371178E-2"/>
    <n v="449"/>
    <x v="72"/>
    <x v="54"/>
    <x v="9"/>
    <x v="1"/>
  </r>
  <r>
    <x v="76"/>
    <n v="525"/>
    <n v="19"/>
    <n v="3.619047619047619E-2"/>
    <n v="1177"/>
    <x v="73"/>
    <x v="19"/>
    <x v="11"/>
    <x v="0"/>
  </r>
  <r>
    <x v="77"/>
    <n v="0"/>
    <s v=""/>
    <s v=""/>
    <s v=""/>
    <x v="2"/>
    <x v="55"/>
    <x v="15"/>
    <x v="3"/>
  </r>
  <r>
    <x v="78"/>
    <n v="1"/>
    <s v=""/>
    <s v=""/>
    <n v="6"/>
    <x v="74"/>
    <x v="51"/>
    <x v="5"/>
    <x v="3"/>
  </r>
  <r>
    <x v="79"/>
    <n v="1621"/>
    <n v="136"/>
    <n v="8.3898827884022212E-2"/>
    <n v="2200"/>
    <x v="75"/>
    <x v="40"/>
    <x v="7"/>
    <x v="0"/>
  </r>
  <r>
    <x v="80"/>
    <n v="189"/>
    <n v="5"/>
    <n v="2.6455026455026454E-2"/>
    <n v="515"/>
    <x v="76"/>
    <x v="56"/>
    <x v="5"/>
    <x v="3"/>
  </r>
  <r>
    <x v="81"/>
    <n v="593"/>
    <n v="39"/>
    <n v="6.5767284991568295E-2"/>
    <n v="2194"/>
    <x v="77"/>
    <x v="51"/>
    <x v="5"/>
    <x v="3"/>
  </r>
  <r>
    <x v="82"/>
    <n v="756"/>
    <n v="20"/>
    <n v="2.6455026455026454E-2"/>
    <n v="1989"/>
    <x v="78"/>
    <x v="56"/>
    <x v="5"/>
    <x v="3"/>
  </r>
  <r>
    <x v="83"/>
    <n v="65"/>
    <s v=""/>
    <s v=""/>
    <n v="1139"/>
    <x v="79"/>
    <x v="56"/>
    <x v="5"/>
    <x v="3"/>
  </r>
  <r>
    <x v="84"/>
    <n v="395"/>
    <n v="58"/>
    <n v="0.14683544303797469"/>
    <n v="1727"/>
    <x v="80"/>
    <x v="51"/>
    <x v="5"/>
    <x v="3"/>
  </r>
  <r>
    <x v="85"/>
    <n v="725"/>
    <n v="255"/>
    <n v="0.35172413793103446"/>
    <n v="1703"/>
    <x v="81"/>
    <x v="51"/>
    <x v="5"/>
    <x v="3"/>
  </r>
  <r>
    <x v="86"/>
    <n v="261"/>
    <n v="29"/>
    <n v="0.1111111111111111"/>
    <n v="1315"/>
    <x v="82"/>
    <x v="56"/>
    <x v="5"/>
    <x v="3"/>
  </r>
  <r>
    <x v="87"/>
    <n v="668"/>
    <n v="7"/>
    <n v="1.0479041916167664E-2"/>
    <n v="1861"/>
    <x v="83"/>
    <x v="56"/>
    <x v="5"/>
    <x v="3"/>
  </r>
  <r>
    <x v="88"/>
    <n v="1930"/>
    <n v="279"/>
    <n v="0.14455958549222797"/>
    <n v="2337"/>
    <x v="84"/>
    <x v="42"/>
    <x v="14"/>
    <x v="3"/>
  </r>
  <r>
    <x v="89"/>
    <n v="400"/>
    <n v="34"/>
    <n v="8.5000000000000006E-2"/>
    <n v="470"/>
    <x v="85"/>
    <x v="16"/>
    <x v="9"/>
    <x v="1"/>
  </r>
  <r>
    <x v="90"/>
    <n v="669"/>
    <n v="29"/>
    <n v="4.3348281016442454E-2"/>
    <n v="757"/>
    <x v="86"/>
    <x v="22"/>
    <x v="4"/>
    <x v="2"/>
  </r>
  <r>
    <x v="91"/>
    <n v="577"/>
    <n v="20"/>
    <n v="3.4662045060658578E-2"/>
    <n v="645"/>
    <x v="87"/>
    <x v="43"/>
    <x v="20"/>
    <x v="1"/>
  </r>
  <r>
    <x v="92"/>
    <n v="648"/>
    <n v="148"/>
    <n v="0.22839506172839505"/>
    <n v="1178"/>
    <x v="88"/>
    <x v="57"/>
    <x v="21"/>
    <x v="3"/>
  </r>
  <r>
    <x v="93"/>
    <n v="735"/>
    <n v="399"/>
    <n v="0.54285714285714282"/>
    <n v="848"/>
    <x v="89"/>
    <x v="57"/>
    <x v="21"/>
    <x v="3"/>
  </r>
  <r>
    <x v="94"/>
    <n v="1322"/>
    <n v="40"/>
    <n v="3.0257186081694403E-2"/>
    <n v="1652"/>
    <x v="90"/>
    <x v="57"/>
    <x v="21"/>
    <x v="3"/>
  </r>
  <r>
    <x v="95"/>
    <n v="133"/>
    <n v="116"/>
    <n v="0.8721804511278195"/>
    <n v="155"/>
    <x v="91"/>
    <x v="57"/>
    <x v="21"/>
    <x v="3"/>
  </r>
  <r>
    <x v="96"/>
    <n v="415"/>
    <n v="6"/>
    <n v="1.4457831325301205E-2"/>
    <n v="561"/>
    <x v="92"/>
    <x v="11"/>
    <x v="13"/>
    <x v="1"/>
  </r>
  <r>
    <x v="97"/>
    <n v="500"/>
    <n v="17"/>
    <n v="3.4000000000000002E-2"/>
    <n v="582"/>
    <x v="93"/>
    <x v="58"/>
    <x v="4"/>
    <x v="2"/>
  </r>
  <r>
    <x v="98"/>
    <n v="226"/>
    <s v=""/>
    <s v=""/>
    <n v="227"/>
    <x v="94"/>
    <x v="59"/>
    <x v="5"/>
    <x v="3"/>
  </r>
  <r>
    <x v="99"/>
    <n v="1295"/>
    <n v="29"/>
    <n v="2.2393822393822392E-2"/>
    <n v="1437"/>
    <x v="95"/>
    <x v="60"/>
    <x v="10"/>
    <x v="3"/>
  </r>
  <r>
    <x v="100"/>
    <n v="845"/>
    <n v="51"/>
    <n v="6.0355029585798817E-2"/>
    <n v="1036"/>
    <x v="96"/>
    <x v="61"/>
    <x v="20"/>
    <x v="1"/>
  </r>
  <r>
    <x v="101"/>
    <n v="1447"/>
    <n v="39"/>
    <n v="2.6952315134761574E-2"/>
    <n v="1693"/>
    <x v="97"/>
    <x v="8"/>
    <x v="4"/>
    <x v="2"/>
  </r>
  <r>
    <x v="102"/>
    <n v="2154"/>
    <n v="292"/>
    <n v="0.13556174558960074"/>
    <n v="2930"/>
    <x v="98"/>
    <x v="62"/>
    <x v="3"/>
    <x v="2"/>
  </r>
  <r>
    <x v="103"/>
    <n v="574"/>
    <n v="44"/>
    <n v="7.6655052264808357E-2"/>
    <n v="668"/>
    <x v="99"/>
    <x v="61"/>
    <x v="20"/>
    <x v="1"/>
  </r>
  <r>
    <x v="104"/>
    <n v="258"/>
    <n v="3"/>
    <n v="1.1627906976744186E-2"/>
    <n v="283"/>
    <x v="100"/>
    <x v="63"/>
    <x v="17"/>
    <x v="1"/>
  </r>
  <r>
    <x v="105"/>
    <n v="3168"/>
    <n v="98"/>
    <n v="3.0934343434343436E-2"/>
    <n v="3694"/>
    <x v="101"/>
    <x v="0"/>
    <x v="0"/>
    <x v="0"/>
  </r>
  <r>
    <x v="106"/>
    <n v="1795"/>
    <n v="227"/>
    <n v="0.12646239554317548"/>
    <n v="2107"/>
    <x v="102"/>
    <x v="64"/>
    <x v="3"/>
    <x v="2"/>
  </r>
  <r>
    <x v="107"/>
    <n v="534"/>
    <n v="9"/>
    <n v="1.6853932584269662E-2"/>
    <n v="652"/>
    <x v="103"/>
    <x v="11"/>
    <x v="13"/>
    <x v="1"/>
  </r>
  <r>
    <x v="108"/>
    <n v="289"/>
    <n v="145"/>
    <n v="0.5017301038062284"/>
    <n v="872"/>
    <x v="104"/>
    <x v="65"/>
    <x v="6"/>
    <x v="4"/>
  </r>
  <r>
    <x v="109"/>
    <n v="310"/>
    <n v="19"/>
    <n v="6.1290322580645158E-2"/>
    <n v="378"/>
    <x v="105"/>
    <x v="54"/>
    <x v="9"/>
    <x v="1"/>
  </r>
  <r>
    <x v="110"/>
    <n v="944"/>
    <n v="86"/>
    <n v="9.110169491525423E-2"/>
    <n v="1215"/>
    <x v="106"/>
    <x v="66"/>
    <x v="2"/>
    <x v="2"/>
  </r>
  <r>
    <x v="111"/>
    <n v="2180"/>
    <n v="180"/>
    <n v="8.2568807339449546E-2"/>
    <n v="2657"/>
    <x v="107"/>
    <x v="66"/>
    <x v="3"/>
    <x v="2"/>
  </r>
  <r>
    <x v="112"/>
    <n v="1395"/>
    <n v="48"/>
    <n v="3.4408602150537634E-2"/>
    <n v="1805"/>
    <x v="108"/>
    <x v="54"/>
    <x v="13"/>
    <x v="1"/>
  </r>
  <r>
    <x v="113"/>
    <n v="49"/>
    <n v="4"/>
    <n v="8.1632653061224483E-2"/>
    <n v="409"/>
    <x v="109"/>
    <x v="67"/>
    <x v="21"/>
    <x v="3"/>
  </r>
  <r>
    <x v="114"/>
    <n v="0"/>
    <s v=""/>
    <s v=""/>
    <n v="301"/>
    <x v="2"/>
    <x v="67"/>
    <x v="21"/>
    <x v="3"/>
  </r>
  <r>
    <x v="115"/>
    <n v="1198"/>
    <n v="214"/>
    <n v="0.17863105175292154"/>
    <n v="2230"/>
    <x v="110"/>
    <x v="67"/>
    <x v="21"/>
    <x v="3"/>
  </r>
  <r>
    <x v="116"/>
    <n v="376"/>
    <n v="25"/>
    <n v="6.6489361702127658E-2"/>
    <n v="1259"/>
    <x v="111"/>
    <x v="67"/>
    <x v="21"/>
    <x v="3"/>
  </r>
  <r>
    <x v="117"/>
    <n v="174"/>
    <n v="9"/>
    <n v="5.1724137931034482E-2"/>
    <n v="478"/>
    <x v="112"/>
    <x v="67"/>
    <x v="21"/>
    <x v="3"/>
  </r>
  <r>
    <x v="118"/>
    <n v="236"/>
    <n v="5"/>
    <n v="2.1186440677966101E-2"/>
    <n v="242"/>
    <x v="113"/>
    <x v="36"/>
    <x v="14"/>
    <x v="3"/>
  </r>
  <r>
    <x v="119"/>
    <n v="513"/>
    <n v="46"/>
    <n v="8.9668615984405453E-2"/>
    <n v="854"/>
    <x v="114"/>
    <x v="44"/>
    <x v="17"/>
    <x v="1"/>
  </r>
  <r>
    <x v="120"/>
    <n v="1387"/>
    <n v="195"/>
    <n v="0.14059120403749098"/>
    <n v="1569"/>
    <x v="115"/>
    <x v="68"/>
    <x v="14"/>
    <x v="3"/>
  </r>
  <r>
    <x v="121"/>
    <n v="25"/>
    <n v="6"/>
    <n v="0.24"/>
    <n v="41"/>
    <x v="116"/>
    <x v="69"/>
    <x v="4"/>
    <x v="2"/>
  </r>
  <r>
    <x v="122"/>
    <n v="1015"/>
    <n v="30"/>
    <n v="2.9556650246305417E-2"/>
    <n v="1368"/>
    <x v="117"/>
    <x v="70"/>
    <x v="2"/>
    <x v="2"/>
  </r>
  <r>
    <x v="123"/>
    <n v="307"/>
    <n v="18"/>
    <n v="5.8631921824104233E-2"/>
    <n v="365"/>
    <x v="118"/>
    <x v="22"/>
    <x v="4"/>
    <x v="2"/>
  </r>
  <r>
    <x v="124"/>
    <n v="551"/>
    <n v="24"/>
    <n v="4.3557168784029036E-2"/>
    <n v="748"/>
    <x v="119"/>
    <x v="71"/>
    <x v="9"/>
    <x v="1"/>
  </r>
  <r>
    <x v="125"/>
    <n v="481"/>
    <n v="9"/>
    <n v="1.8711018711018712E-2"/>
    <n v="800"/>
    <x v="120"/>
    <x v="18"/>
    <x v="11"/>
    <x v="0"/>
  </r>
  <r>
    <x v="126"/>
    <n v="855"/>
    <n v="19"/>
    <n v="2.2222222222222223E-2"/>
    <n v="2807"/>
    <x v="121"/>
    <x v="72"/>
    <x v="16"/>
    <x v="0"/>
  </r>
  <r>
    <x v="127"/>
    <n v="1621"/>
    <n v="35"/>
    <n v="2.1591610117211599E-2"/>
    <n v="1854"/>
    <x v="122"/>
    <x v="72"/>
    <x v="16"/>
    <x v="0"/>
  </r>
  <r>
    <x v="128"/>
    <n v="2580"/>
    <n v="165"/>
    <n v="6.3953488372093026E-2"/>
    <n v="3363"/>
    <x v="123"/>
    <x v="72"/>
    <x v="16"/>
    <x v="0"/>
  </r>
  <r>
    <x v="129"/>
    <n v="1022"/>
    <n v="16"/>
    <n v="1.5655577299412915E-2"/>
    <n v="1112"/>
    <x v="124"/>
    <x v="72"/>
    <x v="16"/>
    <x v="0"/>
  </r>
  <r>
    <x v="130"/>
    <n v="1881"/>
    <n v="257"/>
    <n v="0.1366294524189261"/>
    <n v="2524"/>
    <x v="125"/>
    <x v="73"/>
    <x v="7"/>
    <x v="0"/>
  </r>
  <r>
    <x v="131"/>
    <n v="1021"/>
    <n v="26"/>
    <n v="2.5465230166503428E-2"/>
    <n v="1324"/>
    <x v="126"/>
    <x v="53"/>
    <x v="9"/>
    <x v="1"/>
  </r>
  <r>
    <x v="132"/>
    <n v="713"/>
    <n v="41"/>
    <n v="5.7503506311360447E-2"/>
    <n v="911"/>
    <x v="127"/>
    <x v="71"/>
    <x v="9"/>
    <x v="1"/>
  </r>
  <r>
    <x v="133"/>
    <n v="0"/>
    <s v=""/>
    <s v=""/>
    <n v="437"/>
    <x v="2"/>
    <x v="74"/>
    <x v="12"/>
    <x v="5"/>
  </r>
  <r>
    <x v="134"/>
    <n v="777"/>
    <n v="52"/>
    <n v="6.6924066924066924E-2"/>
    <n v="1014"/>
    <x v="128"/>
    <x v="61"/>
    <x v="20"/>
    <x v="1"/>
  </r>
  <r>
    <x v="135"/>
    <n v="3753"/>
    <n v="245"/>
    <n v="6.5281108446576072E-2"/>
    <n v="3771"/>
    <x v="129"/>
    <x v="75"/>
    <x v="10"/>
    <x v="3"/>
  </r>
  <r>
    <x v="136"/>
    <n v="1171"/>
    <n v="22"/>
    <n v="1.8787361229718188E-2"/>
    <n v="1422"/>
    <x v="130"/>
    <x v="41"/>
    <x v="13"/>
    <x v="1"/>
  </r>
  <r>
    <x v="137"/>
    <n v="3"/>
    <n v="1"/>
    <n v="0.33333333333333331"/>
    <n v="80"/>
    <x v="131"/>
    <x v="6"/>
    <x v="5"/>
    <x v="3"/>
  </r>
  <r>
    <x v="138"/>
    <n v="2240"/>
    <n v="168"/>
    <n v="7.4999999999999997E-2"/>
    <n v="2757"/>
    <x v="132"/>
    <x v="76"/>
    <x v="3"/>
    <x v="2"/>
  </r>
  <r>
    <x v="139"/>
    <n v="54"/>
    <s v=""/>
    <s v=""/>
    <n v="64"/>
    <x v="133"/>
    <x v="77"/>
    <x v="15"/>
    <x v="3"/>
  </r>
  <r>
    <x v="140"/>
    <n v="1110"/>
    <n v="243"/>
    <n v="0.21891891891891893"/>
    <n v="1233"/>
    <x v="134"/>
    <x v="68"/>
    <x v="14"/>
    <x v="3"/>
  </r>
  <r>
    <x v="141"/>
    <n v="3594"/>
    <n v="30"/>
    <n v="8.3472454090150246E-3"/>
    <n v="3807"/>
    <x v="135"/>
    <x v="75"/>
    <x v="10"/>
    <x v="3"/>
  </r>
  <r>
    <x v="142"/>
    <n v="1213"/>
    <n v="22"/>
    <n v="1.8136850783182192E-2"/>
    <n v="1313"/>
    <x v="136"/>
    <x v="78"/>
    <x v="15"/>
    <x v="3"/>
  </r>
  <r>
    <x v="143"/>
    <n v="1361"/>
    <n v="52"/>
    <n v="3.8207200587803088E-2"/>
    <n v="1785"/>
    <x v="137"/>
    <x v="79"/>
    <x v="0"/>
    <x v="0"/>
  </r>
  <r>
    <x v="144"/>
    <n v="1426"/>
    <n v="23"/>
    <n v="1.6129032258064516E-2"/>
    <n v="1694"/>
    <x v="138"/>
    <x v="79"/>
    <x v="0"/>
    <x v="0"/>
  </r>
  <r>
    <x v="145"/>
    <n v="153"/>
    <s v=""/>
    <s v=""/>
    <n v="295"/>
    <x v="139"/>
    <x v="43"/>
    <x v="20"/>
    <x v="1"/>
  </r>
  <r>
    <x v="146"/>
    <n v="4431"/>
    <n v="176"/>
    <n v="3.9720153464229295E-2"/>
    <n v="4914"/>
    <x v="140"/>
    <x v="80"/>
    <x v="7"/>
    <x v="0"/>
  </r>
  <r>
    <x v="147"/>
    <n v="559"/>
    <n v="60"/>
    <n v="0.1073345259391771"/>
    <n v="691"/>
    <x v="141"/>
    <x v="68"/>
    <x v="14"/>
    <x v="3"/>
  </r>
  <r>
    <x v="148"/>
    <n v="4164"/>
    <n v="98"/>
    <n v="2.3535062439961577E-2"/>
    <n v="4721"/>
    <x v="142"/>
    <x v="0"/>
    <x v="0"/>
    <x v="0"/>
  </r>
  <r>
    <x v="149"/>
    <n v="754"/>
    <n v="17"/>
    <n v="2.2546419098143235E-2"/>
    <n v="937"/>
    <x v="143"/>
    <x v="39"/>
    <x v="11"/>
    <x v="0"/>
  </r>
  <r>
    <x v="150"/>
    <n v="494"/>
    <n v="11"/>
    <n v="2.2267206477732792E-2"/>
    <n v="1272"/>
    <x v="144"/>
    <x v="23"/>
    <x v="11"/>
    <x v="0"/>
  </r>
  <r>
    <x v="151"/>
    <n v="671"/>
    <n v="44"/>
    <n v="6.5573770491803282E-2"/>
    <n v="835"/>
    <x v="145"/>
    <x v="16"/>
    <x v="9"/>
    <x v="1"/>
  </r>
  <r>
    <x v="152"/>
    <n v="188"/>
    <n v="4"/>
    <n v="2.1276595744680851E-2"/>
    <n v="228"/>
    <x v="146"/>
    <x v="81"/>
    <x v="9"/>
    <x v="1"/>
  </r>
  <r>
    <x v="153"/>
    <n v="1471"/>
    <n v="128"/>
    <n v="8.7015635622025828E-2"/>
    <n v="1845"/>
    <x v="147"/>
    <x v="82"/>
    <x v="8"/>
    <x v="1"/>
  </r>
  <r>
    <x v="154"/>
    <n v="400"/>
    <n v="23"/>
    <n v="5.7500000000000002E-2"/>
    <n v="514"/>
    <x v="148"/>
    <x v="3"/>
    <x v="3"/>
    <x v="2"/>
  </r>
  <r>
    <x v="155"/>
    <n v="2151"/>
    <n v="239"/>
    <n v="0.1111111111111111"/>
    <n v="2957"/>
    <x v="149"/>
    <x v="76"/>
    <x v="3"/>
    <x v="2"/>
  </r>
  <r>
    <x v="156"/>
    <n v="1010"/>
    <n v="162"/>
    <n v="0.1603960396039604"/>
    <n v="1279"/>
    <x v="150"/>
    <x v="76"/>
    <x v="3"/>
    <x v="2"/>
  </r>
  <r>
    <x v="157"/>
    <n v="892"/>
    <n v="51"/>
    <n v="5.717488789237668E-2"/>
    <n v="927"/>
    <x v="151"/>
    <x v="67"/>
    <x v="21"/>
    <x v="3"/>
  </r>
  <r>
    <x v="158"/>
    <n v="2135"/>
    <n v="97"/>
    <n v="4.5433255269320842E-2"/>
    <n v="2591"/>
    <x v="152"/>
    <x v="83"/>
    <x v="10"/>
    <x v="3"/>
  </r>
  <r>
    <x v="159"/>
    <n v="561"/>
    <n v="23"/>
    <n v="4.0998217468805706E-2"/>
    <n v="658"/>
    <x v="153"/>
    <x v="54"/>
    <x v="13"/>
    <x v="1"/>
  </r>
  <r>
    <x v="160"/>
    <n v="1670"/>
    <n v="79"/>
    <n v="4.7305389221556887E-2"/>
    <n v="1846"/>
    <x v="154"/>
    <x v="56"/>
    <x v="5"/>
    <x v="3"/>
  </r>
  <r>
    <x v="161"/>
    <n v="1193"/>
    <n v="145"/>
    <n v="0.12154233025984912"/>
    <n v="1467"/>
    <x v="155"/>
    <x v="68"/>
    <x v="14"/>
    <x v="3"/>
  </r>
  <r>
    <x v="162"/>
    <n v="0"/>
    <s v=""/>
    <s v=""/>
    <n v="344"/>
    <x v="2"/>
    <x v="57"/>
    <x v="21"/>
    <x v="3"/>
  </r>
  <r>
    <x v="163"/>
    <n v="364"/>
    <n v="10"/>
    <n v="2.7472527472527472E-2"/>
    <n v="414"/>
    <x v="156"/>
    <x v="47"/>
    <x v="2"/>
    <x v="2"/>
  </r>
  <r>
    <x v="164"/>
    <n v="75"/>
    <s v=""/>
    <s v=""/>
    <n v="98"/>
    <x v="157"/>
    <x v="25"/>
    <x v="3"/>
    <x v="2"/>
  </r>
  <r>
    <x v="165"/>
    <n v="1247"/>
    <n v="175"/>
    <n v="0.14033680834001605"/>
    <n v="1575"/>
    <x v="158"/>
    <x v="84"/>
    <x v="10"/>
    <x v="3"/>
  </r>
  <r>
    <x v="166"/>
    <n v="2762"/>
    <n v="165"/>
    <n v="5.9739319333816078E-2"/>
    <n v="3573"/>
    <x v="159"/>
    <x v="85"/>
    <x v="10"/>
    <x v="3"/>
  </r>
  <r>
    <x v="167"/>
    <n v="1118"/>
    <n v="71"/>
    <n v="6.3506261180679785E-2"/>
    <n v="1413"/>
    <x v="160"/>
    <x v="27"/>
    <x v="16"/>
    <x v="0"/>
  </r>
  <r>
    <x v="168"/>
    <n v="1514"/>
    <n v="111"/>
    <n v="7.3315719947159838E-2"/>
    <n v="1731"/>
    <x v="161"/>
    <x v="79"/>
    <x v="0"/>
    <x v="0"/>
  </r>
  <r>
    <x v="169"/>
    <n v="765"/>
    <n v="43"/>
    <n v="5.6209150326797387E-2"/>
    <n v="849"/>
    <x v="162"/>
    <x v="86"/>
    <x v="13"/>
    <x v="1"/>
  </r>
  <r>
    <x v="170"/>
    <n v="2750"/>
    <n v="215"/>
    <n v="7.8181818181818186E-2"/>
    <n v="3779"/>
    <x v="163"/>
    <x v="87"/>
    <x v="15"/>
    <x v="3"/>
  </r>
  <r>
    <x v="171"/>
    <n v="430"/>
    <n v="15"/>
    <n v="3.4883720930232558E-2"/>
    <n v="479"/>
    <x v="164"/>
    <x v="61"/>
    <x v="20"/>
    <x v="1"/>
  </r>
  <r>
    <x v="172"/>
    <n v="2"/>
    <s v=""/>
    <s v=""/>
    <n v="145"/>
    <x v="165"/>
    <x v="67"/>
    <x v="21"/>
    <x v="3"/>
  </r>
  <r>
    <x v="173"/>
    <n v="742"/>
    <n v="13"/>
    <n v="1.7520215633423181E-2"/>
    <n v="1032"/>
    <x v="166"/>
    <x v="81"/>
    <x v="20"/>
    <x v="1"/>
  </r>
  <r>
    <x v="174"/>
    <n v="916"/>
    <n v="36"/>
    <n v="3.9301310043668124E-2"/>
    <n v="1227"/>
    <x v="167"/>
    <x v="81"/>
    <x v="9"/>
    <x v="1"/>
  </r>
  <r>
    <x v="175"/>
    <n v="954"/>
    <n v="51"/>
    <n v="5.3459119496855348E-2"/>
    <n v="1095"/>
    <x v="168"/>
    <x v="81"/>
    <x v="9"/>
    <x v="1"/>
  </r>
  <r>
    <x v="176"/>
    <n v="387"/>
    <n v="10"/>
    <n v="2.5839793281653745E-2"/>
    <n v="852"/>
    <x v="169"/>
    <x v="21"/>
    <x v="20"/>
    <x v="1"/>
  </r>
  <r>
    <x v="177"/>
    <n v="256"/>
    <n v="12"/>
    <n v="4.6875E-2"/>
    <n v="365"/>
    <x v="170"/>
    <x v="11"/>
    <x v="2"/>
    <x v="2"/>
  </r>
  <r>
    <x v="178"/>
    <n v="1325"/>
    <n v="143"/>
    <n v="0.1079245283018868"/>
    <n v="1522"/>
    <x v="171"/>
    <x v="62"/>
    <x v="3"/>
    <x v="2"/>
  </r>
  <r>
    <x v="179"/>
    <n v="2071"/>
    <n v="82"/>
    <n v="3.9594398841139543E-2"/>
    <n v="2249"/>
    <x v="172"/>
    <x v="24"/>
    <x v="14"/>
    <x v="3"/>
  </r>
  <r>
    <x v="180"/>
    <n v="661"/>
    <n v="28"/>
    <n v="4.2360060514372161E-2"/>
    <n v="781"/>
    <x v="173"/>
    <x v="5"/>
    <x v="3"/>
    <x v="2"/>
  </r>
  <r>
    <x v="181"/>
    <n v="221"/>
    <n v="2"/>
    <n v="9.0497737556561094E-3"/>
    <n v="258"/>
    <x v="174"/>
    <x v="41"/>
    <x v="13"/>
    <x v="1"/>
  </r>
  <r>
    <x v="182"/>
    <n v="108"/>
    <n v="25"/>
    <n v="0.23148148148148148"/>
    <n v="262"/>
    <x v="175"/>
    <x v="88"/>
    <x v="16"/>
    <x v="0"/>
  </r>
  <r>
    <x v="183"/>
    <n v="833"/>
    <n v="22"/>
    <n v="2.6410564225690276E-2"/>
    <n v="1002"/>
    <x v="176"/>
    <x v="39"/>
    <x v="11"/>
    <x v="0"/>
  </r>
  <r>
    <x v="184"/>
    <n v="2310"/>
    <n v="264"/>
    <n v="0.11428571428571428"/>
    <n v="2933"/>
    <x v="177"/>
    <x v="89"/>
    <x v="14"/>
    <x v="3"/>
  </r>
  <r>
    <x v="185"/>
    <n v="0"/>
    <s v=""/>
    <s v=""/>
    <n v="89"/>
    <x v="2"/>
    <x v="90"/>
    <x v="6"/>
    <x v="4"/>
  </r>
  <r>
    <x v="186"/>
    <n v="14"/>
    <n v="2"/>
    <n v="0.14285714285714285"/>
    <n v="184"/>
    <x v="178"/>
    <x v="91"/>
    <x v="21"/>
    <x v="3"/>
  </r>
  <r>
    <x v="187"/>
    <n v="1070"/>
    <n v="63"/>
    <n v="5.8878504672897194E-2"/>
    <n v="1422"/>
    <x v="179"/>
    <x v="70"/>
    <x v="2"/>
    <x v="2"/>
  </r>
  <r>
    <x v="188"/>
    <n v="1546"/>
    <n v="87"/>
    <n v="5.6274256144890039E-2"/>
    <n v="1760"/>
    <x v="180"/>
    <x v="92"/>
    <x v="4"/>
    <x v="2"/>
  </r>
  <r>
    <x v="189"/>
    <n v="1464"/>
    <n v="220"/>
    <n v="0.15027322404371585"/>
    <n v="1675"/>
    <x v="181"/>
    <x v="92"/>
    <x v="4"/>
    <x v="2"/>
  </r>
  <r>
    <x v="190"/>
    <n v="493"/>
    <n v="14"/>
    <n v="2.8397565922920892E-2"/>
    <n v="767"/>
    <x v="182"/>
    <x v="81"/>
    <x v="9"/>
    <x v="1"/>
  </r>
  <r>
    <x v="191"/>
    <n v="1"/>
    <s v=""/>
    <s v=""/>
    <n v="105"/>
    <x v="183"/>
    <x v="50"/>
    <x v="6"/>
    <x v="4"/>
  </r>
  <r>
    <x v="192"/>
    <n v="1832"/>
    <n v="136"/>
    <n v="7.4235807860262015E-2"/>
    <n v="1891"/>
    <x v="184"/>
    <x v="42"/>
    <x v="14"/>
    <x v="3"/>
  </r>
  <r>
    <x v="193"/>
    <n v="676"/>
    <n v="63"/>
    <n v="9.3195266272189353E-2"/>
    <n v="882"/>
    <x v="185"/>
    <x v="53"/>
    <x v="9"/>
    <x v="1"/>
  </r>
  <r>
    <x v="194"/>
    <n v="2014"/>
    <n v="173"/>
    <n v="8.5898709036742807E-2"/>
    <n v="2463"/>
    <x v="186"/>
    <x v="29"/>
    <x v="2"/>
    <x v="2"/>
  </r>
  <r>
    <x v="195"/>
    <n v="12"/>
    <n v="3"/>
    <n v="0.25"/>
    <n v="26"/>
    <x v="187"/>
    <x v="93"/>
    <x v="0"/>
    <x v="0"/>
  </r>
  <r>
    <x v="196"/>
    <n v="765"/>
    <n v="39"/>
    <n v="5.0980392156862744E-2"/>
    <n v="939"/>
    <x v="188"/>
    <x v="39"/>
    <x v="11"/>
    <x v="0"/>
  </r>
  <r>
    <x v="197"/>
    <n v="50"/>
    <n v="6"/>
    <n v="0.12"/>
    <n v="93"/>
    <x v="189"/>
    <x v="39"/>
    <x v="11"/>
    <x v="0"/>
  </r>
  <r>
    <x v="198"/>
    <n v="8"/>
    <n v="3"/>
    <n v="0.375"/>
    <n v="191"/>
    <x v="190"/>
    <x v="59"/>
    <x v="5"/>
    <x v="3"/>
  </r>
  <r>
    <x v="199"/>
    <n v="3349"/>
    <n v="308"/>
    <n v="9.1967751567632122E-2"/>
    <n v="4118"/>
    <x v="191"/>
    <x v="14"/>
    <x v="8"/>
    <x v="1"/>
  </r>
  <r>
    <x v="200"/>
    <n v="949"/>
    <n v="34"/>
    <n v="3.5827186512118019E-2"/>
    <n v="1068"/>
    <x v="192"/>
    <x v="86"/>
    <x v="13"/>
    <x v="1"/>
  </r>
  <r>
    <x v="201"/>
    <n v="457"/>
    <n v="32"/>
    <n v="7.0021881838074396E-2"/>
    <n v="577"/>
    <x v="193"/>
    <x v="68"/>
    <x v="14"/>
    <x v="3"/>
  </r>
  <r>
    <x v="202"/>
    <n v="1285"/>
    <n v="221"/>
    <n v="0.17198443579766537"/>
    <n v="1557"/>
    <x v="194"/>
    <x v="13"/>
    <x v="4"/>
    <x v="2"/>
  </r>
  <r>
    <x v="203"/>
    <n v="816"/>
    <n v="79"/>
    <n v="9.6813725490196081E-2"/>
    <n v="1248"/>
    <x v="195"/>
    <x v="61"/>
    <x v="20"/>
    <x v="1"/>
  </r>
  <r>
    <x v="204"/>
    <n v="657"/>
    <n v="36"/>
    <n v="5.4794520547945202E-2"/>
    <n v="920"/>
    <x v="196"/>
    <x v="88"/>
    <x v="7"/>
    <x v="0"/>
  </r>
  <r>
    <x v="205"/>
    <n v="1373"/>
    <n v="98"/>
    <n v="7.1376547705753829E-2"/>
    <n v="1761"/>
    <x v="197"/>
    <x v="10"/>
    <x v="7"/>
    <x v="0"/>
  </r>
  <r>
    <x v="206"/>
    <n v="700"/>
    <n v="74"/>
    <n v="0.10571428571428572"/>
    <n v="904"/>
    <x v="198"/>
    <x v="47"/>
    <x v="2"/>
    <x v="2"/>
  </r>
  <r>
    <x v="207"/>
    <n v="253"/>
    <n v="3"/>
    <n v="1.1857707509881422E-2"/>
    <n v="289"/>
    <x v="199"/>
    <x v="81"/>
    <x v="20"/>
    <x v="1"/>
  </r>
  <r>
    <x v="208"/>
    <n v="22"/>
    <n v="2"/>
    <n v="9.0909090909090912E-2"/>
    <n v="555"/>
    <x v="200"/>
    <x v="94"/>
    <x v="0"/>
    <x v="0"/>
  </r>
  <r>
    <x v="209"/>
    <n v="4399"/>
    <n v="490"/>
    <n v="0.1113889520345533"/>
    <n v="5379"/>
    <x v="201"/>
    <x v="95"/>
    <x v="15"/>
    <x v="3"/>
  </r>
  <r>
    <x v="210"/>
    <n v="619"/>
    <n v="13"/>
    <n v="2.10016155088853E-2"/>
    <n v="752"/>
    <x v="202"/>
    <x v="43"/>
    <x v="20"/>
    <x v="1"/>
  </r>
  <r>
    <x v="211"/>
    <n v="93"/>
    <n v="4"/>
    <n v="4.3010752688172046E-2"/>
    <n v="1782"/>
    <x v="203"/>
    <x v="96"/>
    <x v="0"/>
    <x v="0"/>
  </r>
  <r>
    <x v="212"/>
    <n v="369"/>
    <n v="13"/>
    <n v="3.5230352303523033E-2"/>
    <n v="426"/>
    <x v="204"/>
    <x v="44"/>
    <x v="17"/>
    <x v="1"/>
  </r>
  <r>
    <x v="213"/>
    <n v="111"/>
    <n v="3"/>
    <n v="2.7027027027027029E-2"/>
    <n v="121"/>
    <x v="205"/>
    <x v="44"/>
    <x v="17"/>
    <x v="1"/>
  </r>
  <r>
    <x v="214"/>
    <n v="702"/>
    <n v="18"/>
    <n v="2.564102564102564E-2"/>
    <n v="1010"/>
    <x v="206"/>
    <x v="40"/>
    <x v="11"/>
    <x v="0"/>
  </r>
  <r>
    <x v="215"/>
    <n v="1801"/>
    <n v="49"/>
    <n v="2.7207107162687396E-2"/>
    <n v="2087"/>
    <x v="207"/>
    <x v="97"/>
    <x v="2"/>
    <x v="2"/>
  </r>
  <r>
    <x v="216"/>
    <n v="13"/>
    <s v=""/>
    <s v=""/>
    <n v="16"/>
    <x v="208"/>
    <x v="97"/>
    <x v="2"/>
    <x v="2"/>
  </r>
  <r>
    <x v="217"/>
    <n v="718"/>
    <n v="13"/>
    <n v="1.8105849582172703E-2"/>
    <n v="827"/>
    <x v="209"/>
    <x v="41"/>
    <x v="13"/>
    <x v="1"/>
  </r>
  <r>
    <x v="218"/>
    <n v="642"/>
    <n v="42"/>
    <n v="6.5420560747663545E-2"/>
    <n v="797"/>
    <x v="210"/>
    <x v="39"/>
    <x v="11"/>
    <x v="0"/>
  </r>
  <r>
    <x v="219"/>
    <n v="2243"/>
    <n v="203"/>
    <n v="9.0503789567543472E-2"/>
    <n v="2807"/>
    <x v="211"/>
    <x v="10"/>
    <x v="7"/>
    <x v="0"/>
  </r>
  <r>
    <x v="220"/>
    <n v="950"/>
    <n v="99"/>
    <n v="0.10421052631578948"/>
    <n v="1244"/>
    <x v="212"/>
    <x v="98"/>
    <x v="0"/>
    <x v="0"/>
  </r>
  <r>
    <x v="221"/>
    <n v="1939"/>
    <n v="104"/>
    <n v="5.363589479112945E-2"/>
    <n v="2319"/>
    <x v="213"/>
    <x v="99"/>
    <x v="10"/>
    <x v="3"/>
  </r>
  <r>
    <x v="222"/>
    <n v="2546"/>
    <n v="44"/>
    <n v="1.7282010997643361E-2"/>
    <n v="2748"/>
    <x v="214"/>
    <x v="99"/>
    <x v="10"/>
    <x v="3"/>
  </r>
  <r>
    <x v="223"/>
    <n v="2100"/>
    <n v="74"/>
    <n v="3.5238095238095235E-2"/>
    <n v="2272"/>
    <x v="215"/>
    <x v="99"/>
    <x v="10"/>
    <x v="3"/>
  </r>
  <r>
    <x v="224"/>
    <n v="0"/>
    <s v=""/>
    <s v=""/>
    <n v="509"/>
    <x v="2"/>
    <x v="100"/>
    <x v="12"/>
    <x v="5"/>
  </r>
  <r>
    <x v="225"/>
    <n v="8810"/>
    <n v="402"/>
    <n v="4.5629965947786608E-2"/>
    <n v="10627"/>
    <x v="216"/>
    <x v="101"/>
    <x v="0"/>
    <x v="0"/>
  </r>
  <r>
    <x v="226"/>
    <n v="1292"/>
    <n v="203"/>
    <n v="0.15712074303405574"/>
    <n v="1504"/>
    <x v="217"/>
    <x v="10"/>
    <x v="7"/>
    <x v="0"/>
  </r>
  <r>
    <x v="227"/>
    <n v="8509"/>
    <n v="454"/>
    <n v="5.3355270889646256E-2"/>
    <n v="12036"/>
    <x v="218"/>
    <x v="102"/>
    <x v="19"/>
    <x v="5"/>
  </r>
  <r>
    <x v="228"/>
    <n v="1648"/>
    <n v="426"/>
    <n v="0.25849514563106796"/>
    <n v="1715"/>
    <x v="219"/>
    <x v="91"/>
    <x v="5"/>
    <x v="3"/>
  </r>
  <r>
    <x v="229"/>
    <n v="0"/>
    <n v="20"/>
    <s v=""/>
    <n v="71"/>
    <x v="2"/>
    <x v="91"/>
    <x v="5"/>
    <x v="3"/>
  </r>
  <r>
    <x v="230"/>
    <n v="2086"/>
    <n v="895"/>
    <n v="0.42905081495685521"/>
    <n v="2345"/>
    <x v="220"/>
    <x v="91"/>
    <x v="5"/>
    <x v="3"/>
  </r>
  <r>
    <x v="231"/>
    <n v="407"/>
    <n v="154"/>
    <n v="0.3783783783783784"/>
    <n v="6752"/>
    <x v="221"/>
    <x v="103"/>
    <x v="12"/>
    <x v="5"/>
  </r>
  <r>
    <x v="232"/>
    <n v="929"/>
    <n v="40"/>
    <n v="4.3057050592034449E-2"/>
    <n v="1154"/>
    <x v="222"/>
    <x v="71"/>
    <x v="13"/>
    <x v="1"/>
  </r>
  <r>
    <x v="233"/>
    <n v="804"/>
    <n v="30"/>
    <n v="3.7313432835820892E-2"/>
    <n v="934"/>
    <x v="223"/>
    <x v="28"/>
    <x v="17"/>
    <x v="1"/>
  </r>
  <r>
    <x v="234"/>
    <n v="452"/>
    <n v="32"/>
    <n v="7.0796460176991149E-2"/>
    <n v="579"/>
    <x v="224"/>
    <x v="39"/>
    <x v="11"/>
    <x v="0"/>
  </r>
  <r>
    <x v="235"/>
    <n v="704"/>
    <n v="38"/>
    <n v="5.3977272727272728E-2"/>
    <n v="824"/>
    <x v="225"/>
    <x v="70"/>
    <x v="2"/>
    <x v="2"/>
  </r>
  <r>
    <x v="236"/>
    <n v="125"/>
    <s v=""/>
    <s v=""/>
    <n v="425"/>
    <x v="226"/>
    <x v="22"/>
    <x v="4"/>
    <x v="2"/>
  </r>
  <r>
    <x v="237"/>
    <n v="1834"/>
    <n v="128"/>
    <n v="6.9792802617230101E-2"/>
    <n v="2046"/>
    <x v="227"/>
    <x v="34"/>
    <x v="8"/>
    <x v="1"/>
  </r>
  <r>
    <x v="238"/>
    <n v="73"/>
    <n v="20"/>
    <n v="0.27397260273972601"/>
    <n v="95"/>
    <x v="228"/>
    <x v="104"/>
    <x v="0"/>
    <x v="0"/>
  </r>
  <r>
    <x v="239"/>
    <n v="1548"/>
    <n v="182"/>
    <n v="0.11757105943152454"/>
    <n v="1715"/>
    <x v="229"/>
    <x v="104"/>
    <x v="0"/>
    <x v="0"/>
  </r>
  <r>
    <x v="240"/>
    <n v="2285"/>
    <n v="43"/>
    <n v="1.8818380743982493E-2"/>
    <n v="3647"/>
    <x v="230"/>
    <x v="105"/>
    <x v="1"/>
    <x v="1"/>
  </r>
  <r>
    <x v="241"/>
    <n v="720"/>
    <n v="61"/>
    <n v="8.4722222222222227E-2"/>
    <n v="837"/>
    <x v="231"/>
    <x v="27"/>
    <x v="16"/>
    <x v="0"/>
  </r>
  <r>
    <x v="242"/>
    <n v="1912"/>
    <n v="41"/>
    <n v="2.1443514644351465E-2"/>
    <n v="2502"/>
    <x v="232"/>
    <x v="106"/>
    <x v="4"/>
    <x v="2"/>
  </r>
  <r>
    <x v="243"/>
    <n v="1252"/>
    <n v="116"/>
    <n v="9.2651757188498399E-2"/>
    <n v="1449"/>
    <x v="233"/>
    <x v="70"/>
    <x v="2"/>
    <x v="2"/>
  </r>
  <r>
    <x v="244"/>
    <n v="1485"/>
    <n v="344"/>
    <n v="0.23164983164983166"/>
    <n v="1713"/>
    <x v="234"/>
    <x v="42"/>
    <x v="14"/>
    <x v="3"/>
  </r>
  <r>
    <x v="245"/>
    <n v="1121"/>
    <n v="1150"/>
    <n v="1.0258697591436217"/>
    <n v="1169"/>
    <x v="235"/>
    <x v="42"/>
    <x v="14"/>
    <x v="3"/>
  </r>
  <r>
    <x v="246"/>
    <n v="2563"/>
    <n v="98"/>
    <n v="3.8236441669918061E-2"/>
    <n v="3433"/>
    <x v="236"/>
    <x v="21"/>
    <x v="20"/>
    <x v="1"/>
  </r>
  <r>
    <x v="247"/>
    <n v="672"/>
    <n v="26"/>
    <n v="3.8690476190476192E-2"/>
    <n v="1071"/>
    <x v="237"/>
    <x v="107"/>
    <x v="2"/>
    <x v="2"/>
  </r>
  <r>
    <x v="248"/>
    <n v="1020"/>
    <n v="243"/>
    <n v="0.23823529411764705"/>
    <n v="2950"/>
    <x v="238"/>
    <x v="50"/>
    <x v="6"/>
    <x v="4"/>
  </r>
  <r>
    <x v="249"/>
    <n v="7"/>
    <n v="4"/>
    <n v="0.5714285714285714"/>
    <n v="160"/>
    <x v="239"/>
    <x v="108"/>
    <x v="19"/>
    <x v="5"/>
  </r>
  <r>
    <x v="250"/>
    <n v="1329"/>
    <n v="4"/>
    <n v="3.0097817908201654E-3"/>
    <n v="1524"/>
    <x v="240"/>
    <x v="68"/>
    <x v="14"/>
    <x v="3"/>
  </r>
  <r>
    <x v="251"/>
    <n v="1568"/>
    <n v="251"/>
    <n v="0.16007653061224489"/>
    <n v="2058"/>
    <x v="241"/>
    <x v="109"/>
    <x v="7"/>
    <x v="0"/>
  </r>
  <r>
    <x v="252"/>
    <n v="928"/>
    <n v="27"/>
    <n v="2.9094827586206896E-2"/>
    <n v="1133"/>
    <x v="242"/>
    <x v="80"/>
    <x v="7"/>
    <x v="0"/>
  </r>
  <r>
    <x v="253"/>
    <n v="322"/>
    <n v="24"/>
    <n v="7.4534161490683232E-2"/>
    <n v="628"/>
    <x v="243"/>
    <x v="104"/>
    <x v="0"/>
    <x v="0"/>
  </r>
  <r>
    <x v="254"/>
    <n v="1153"/>
    <n v="41"/>
    <n v="3.5559410234171723E-2"/>
    <n v="1439"/>
    <x v="244"/>
    <x v="110"/>
    <x v="0"/>
    <x v="0"/>
  </r>
  <r>
    <x v="255"/>
    <n v="628"/>
    <n v="5"/>
    <n v="7.9617834394904458E-3"/>
    <n v="910"/>
    <x v="245"/>
    <x v="79"/>
    <x v="0"/>
    <x v="0"/>
  </r>
  <r>
    <x v="256"/>
    <n v="792"/>
    <n v="57"/>
    <n v="7.1969696969696975E-2"/>
    <n v="877"/>
    <x v="246"/>
    <x v="111"/>
    <x v="4"/>
    <x v="2"/>
  </r>
  <r>
    <x v="257"/>
    <n v="835"/>
    <n v="28"/>
    <n v="3.3532934131736525E-2"/>
    <n v="907"/>
    <x v="247"/>
    <x v="112"/>
    <x v="0"/>
    <x v="0"/>
  </r>
  <r>
    <x v="258"/>
    <n v="796"/>
    <n v="47"/>
    <n v="5.9045226130653265E-2"/>
    <n v="1109"/>
    <x v="248"/>
    <x v="69"/>
    <x v="4"/>
    <x v="2"/>
  </r>
  <r>
    <x v="259"/>
    <n v="331"/>
    <s v=""/>
    <s v=""/>
    <n v="396"/>
    <x v="249"/>
    <x v="63"/>
    <x v="17"/>
    <x v="1"/>
  </r>
  <r>
    <x v="260"/>
    <n v="730"/>
    <n v="23"/>
    <n v="3.1506849315068496E-2"/>
    <n v="979"/>
    <x v="250"/>
    <x v="45"/>
    <x v="11"/>
    <x v="0"/>
  </r>
  <r>
    <x v="261"/>
    <n v="2611"/>
    <n v="93"/>
    <n v="3.561853695901953E-2"/>
    <n v="2714"/>
    <x v="251"/>
    <x v="78"/>
    <x v="15"/>
    <x v="3"/>
  </r>
  <r>
    <x v="262"/>
    <n v="1119"/>
    <n v="17"/>
    <n v="1.519213583556747E-2"/>
    <n v="1464"/>
    <x v="252"/>
    <x v="78"/>
    <x v="15"/>
    <x v="3"/>
  </r>
  <r>
    <x v="263"/>
    <n v="1051"/>
    <n v="34"/>
    <n v="3.2350142721217889E-2"/>
    <n v="1276"/>
    <x v="253"/>
    <x v="113"/>
    <x v="15"/>
    <x v="3"/>
  </r>
  <r>
    <x v="264"/>
    <n v="2439"/>
    <n v="196"/>
    <n v="8.0360803608036074E-2"/>
    <n v="2918"/>
    <x v="254"/>
    <x v="52"/>
    <x v="8"/>
    <x v="1"/>
  </r>
  <r>
    <x v="265"/>
    <n v="0"/>
    <s v=""/>
    <s v=""/>
    <s v=""/>
    <x v="2"/>
    <x v="114"/>
    <x v="15"/>
    <x v="3"/>
  </r>
  <r>
    <x v="266"/>
    <n v="5862"/>
    <n v="547"/>
    <n v="9.3312862504264751E-2"/>
    <n v="6188"/>
    <x v="255"/>
    <x v="77"/>
    <x v="15"/>
    <x v="3"/>
  </r>
  <r>
    <x v="267"/>
    <n v="5485"/>
    <n v="255"/>
    <n v="4.6490428441203283E-2"/>
    <n v="6076"/>
    <x v="256"/>
    <x v="115"/>
    <x v="15"/>
    <x v="3"/>
  </r>
  <r>
    <x v="268"/>
    <n v="1208"/>
    <n v="159"/>
    <n v="0.1316225165562914"/>
    <n v="1489"/>
    <x v="257"/>
    <x v="10"/>
    <x v="7"/>
    <x v="0"/>
  </r>
  <r>
    <x v="269"/>
    <n v="1972"/>
    <n v="51"/>
    <n v="2.5862068965517241E-2"/>
    <n v="2325"/>
    <x v="258"/>
    <x v="54"/>
    <x v="13"/>
    <x v="1"/>
  </r>
  <r>
    <x v="270"/>
    <n v="1062"/>
    <n v="47"/>
    <n v="4.4256120527306965E-2"/>
    <n v="1348"/>
    <x v="259"/>
    <x v="17"/>
    <x v="11"/>
    <x v="0"/>
  </r>
  <r>
    <x v="271"/>
    <n v="1048"/>
    <n v="47"/>
    <n v="4.4847328244274808E-2"/>
    <n v="1324"/>
    <x v="260"/>
    <x v="61"/>
    <x v="20"/>
    <x v="1"/>
  </r>
  <r>
    <x v="272"/>
    <n v="623"/>
    <n v="42"/>
    <n v="6.741573033707865E-2"/>
    <n v="773"/>
    <x v="261"/>
    <x v="61"/>
    <x v="20"/>
    <x v="1"/>
  </r>
  <r>
    <x v="273"/>
    <n v="1"/>
    <n v="181"/>
    <n v="181"/>
    <n v="266"/>
    <x v="262"/>
    <x v="59"/>
    <x v="5"/>
    <x v="3"/>
  </r>
  <r>
    <x v="274"/>
    <n v="1248"/>
    <n v="44"/>
    <n v="3.5256410256410256E-2"/>
    <n v="1540"/>
    <x v="263"/>
    <x v="69"/>
    <x v="3"/>
    <x v="2"/>
  </r>
  <r>
    <x v="275"/>
    <n v="60"/>
    <s v=""/>
    <s v=""/>
    <n v="913"/>
    <x v="264"/>
    <x v="116"/>
    <x v="22"/>
    <x v="4"/>
  </r>
  <r>
    <x v="276"/>
    <n v="541"/>
    <n v="17"/>
    <n v="3.1423290203327174E-2"/>
    <n v="595"/>
    <x v="265"/>
    <x v="92"/>
    <x v="4"/>
    <x v="2"/>
  </r>
  <r>
    <x v="277"/>
    <n v="0"/>
    <s v=""/>
    <s v=""/>
    <n v="27"/>
    <x v="2"/>
    <x v="117"/>
    <x v="6"/>
    <x v="4"/>
  </r>
  <r>
    <x v="278"/>
    <n v="1701"/>
    <n v="69"/>
    <n v="4.0564373897707229E-2"/>
    <n v="2470"/>
    <x v="266"/>
    <x v="33"/>
    <x v="2"/>
    <x v="2"/>
  </r>
  <r>
    <x v="279"/>
    <n v="1321"/>
    <n v="288"/>
    <n v="0.21801665404996215"/>
    <n v="1607"/>
    <x v="267"/>
    <x v="33"/>
    <x v="7"/>
    <x v="0"/>
  </r>
  <r>
    <x v="280"/>
    <n v="2516"/>
    <n v="92"/>
    <n v="3.6565977742448331E-2"/>
    <n v="3090"/>
    <x v="268"/>
    <x v="95"/>
    <x v="15"/>
    <x v="3"/>
  </r>
  <r>
    <x v="281"/>
    <n v="508"/>
    <n v="6"/>
    <n v="1.1811023622047244E-2"/>
    <n v="698"/>
    <x v="269"/>
    <x v="22"/>
    <x v="4"/>
    <x v="2"/>
  </r>
  <r>
    <x v="282"/>
    <n v="1051"/>
    <n v="114"/>
    <n v="0.10846812559467174"/>
    <n v="1434"/>
    <x v="270"/>
    <x v="118"/>
    <x v="0"/>
    <x v="0"/>
  </r>
  <r>
    <x v="283"/>
    <n v="1001"/>
    <n v="128"/>
    <n v="0.12787212787212787"/>
    <n v="1262"/>
    <x v="271"/>
    <x v="118"/>
    <x v="0"/>
    <x v="0"/>
  </r>
  <r>
    <x v="284"/>
    <n v="193"/>
    <s v=""/>
    <s v=""/>
    <n v="133"/>
    <x v="272"/>
    <x v="119"/>
    <x v="22"/>
    <x v="4"/>
  </r>
  <r>
    <x v="285"/>
    <n v="1382"/>
    <n v="92"/>
    <n v="6.6570188133140376E-2"/>
    <n v="1838"/>
    <x v="273"/>
    <x v="119"/>
    <x v="22"/>
    <x v="4"/>
  </r>
  <r>
    <x v="286"/>
    <n v="1099"/>
    <n v="16"/>
    <n v="1.4558689717925387E-2"/>
    <n v="1385"/>
    <x v="274"/>
    <x v="119"/>
    <x v="22"/>
    <x v="4"/>
  </r>
  <r>
    <x v="287"/>
    <n v="31"/>
    <n v="1"/>
    <n v="3.2258064516129031E-2"/>
    <n v="1018"/>
    <x v="275"/>
    <x v="4"/>
    <x v="0"/>
    <x v="0"/>
  </r>
  <r>
    <x v="288"/>
    <n v="4986"/>
    <n v="194"/>
    <n v="3.8908945046129163E-2"/>
    <n v="5902"/>
    <x v="276"/>
    <x v="63"/>
    <x v="17"/>
    <x v="1"/>
  </r>
  <r>
    <x v="289"/>
    <n v="797"/>
    <n v="44"/>
    <n v="5.520702634880803E-2"/>
    <n v="1003"/>
    <x v="277"/>
    <x v="3"/>
    <x v="4"/>
    <x v="2"/>
  </r>
  <r>
    <x v="290"/>
    <n v="1912"/>
    <n v="47"/>
    <n v="2.4581589958158997E-2"/>
    <n v="2110"/>
    <x v="278"/>
    <x v="120"/>
    <x v="10"/>
    <x v="3"/>
  </r>
  <r>
    <x v="291"/>
    <n v="0"/>
    <s v=""/>
    <s v=""/>
    <n v="2"/>
    <x v="2"/>
    <x v="8"/>
    <x v="4"/>
    <x v="2"/>
  </r>
  <r>
    <x v="292"/>
    <n v="93"/>
    <n v="89"/>
    <n v="0.956989247311828"/>
    <n v="146"/>
    <x v="279"/>
    <x v="67"/>
    <x v="21"/>
    <x v="3"/>
  </r>
  <r>
    <x v="293"/>
    <n v="0"/>
    <n v="2"/>
    <s v=""/>
    <n v="2304"/>
    <x v="2"/>
    <x v="121"/>
    <x v="12"/>
    <x v="5"/>
  </r>
  <r>
    <x v="294"/>
    <n v="659"/>
    <n v="32"/>
    <n v="4.8558421851289835E-2"/>
    <n v="840"/>
    <x v="280"/>
    <x v="48"/>
    <x v="3"/>
    <x v="2"/>
  </r>
  <r>
    <x v="295"/>
    <n v="1675"/>
    <n v="135"/>
    <n v="8.0597014925373134E-2"/>
    <n v="2089"/>
    <x v="281"/>
    <x v="110"/>
    <x v="0"/>
    <x v="0"/>
  </r>
  <r>
    <x v="296"/>
    <n v="699"/>
    <n v="18"/>
    <n v="2.575107296137339E-2"/>
    <n v="898"/>
    <x v="282"/>
    <x v="110"/>
    <x v="0"/>
    <x v="0"/>
  </r>
  <r>
    <x v="297"/>
    <n v="1436"/>
    <n v="79"/>
    <n v="5.5013927576601673E-2"/>
    <n v="1625"/>
    <x v="283"/>
    <x v="47"/>
    <x v="2"/>
    <x v="2"/>
  </r>
  <r>
    <x v="298"/>
    <n v="1552"/>
    <n v="126"/>
    <n v="8.1185567010309281E-2"/>
    <n v="1896"/>
    <x v="284"/>
    <x v="120"/>
    <x v="10"/>
    <x v="3"/>
  </r>
  <r>
    <x v="299"/>
    <n v="481"/>
    <n v="28"/>
    <n v="5.8212058212058215E-2"/>
    <n v="614"/>
    <x v="285"/>
    <x v="48"/>
    <x v="3"/>
    <x v="2"/>
  </r>
  <r>
    <x v="300"/>
    <n v="1361"/>
    <n v="41"/>
    <n v="3.0124908155767818E-2"/>
    <n v="1805"/>
    <x v="286"/>
    <x v="119"/>
    <x v="22"/>
    <x v="4"/>
  </r>
  <r>
    <x v="301"/>
    <n v="748"/>
    <n v="54"/>
    <n v="7.2192513368983954E-2"/>
    <n v="970"/>
    <x v="287"/>
    <x v="119"/>
    <x v="22"/>
    <x v="4"/>
  </r>
  <r>
    <x v="302"/>
    <n v="0"/>
    <s v=""/>
    <s v=""/>
    <n v="35"/>
    <x v="2"/>
    <x v="103"/>
    <x v="12"/>
    <x v="5"/>
  </r>
  <r>
    <x v="303"/>
    <n v="521"/>
    <n v="5"/>
    <n v="9.5969289827255271E-3"/>
    <n v="643"/>
    <x v="288"/>
    <x v="21"/>
    <x v="9"/>
    <x v="1"/>
  </r>
  <r>
    <x v="304"/>
    <n v="1317"/>
    <n v="48"/>
    <n v="3.644646924829157E-2"/>
    <n v="1581"/>
    <x v="289"/>
    <x v="69"/>
    <x v="4"/>
    <x v="2"/>
  </r>
  <r>
    <x v="305"/>
    <n v="519"/>
    <n v="35"/>
    <n v="6.7437379576107903E-2"/>
    <n v="634"/>
    <x v="290"/>
    <x v="14"/>
    <x v="9"/>
    <x v="1"/>
  </r>
  <r>
    <x v="306"/>
    <n v="2649"/>
    <n v="302"/>
    <n v="0.11400528501321253"/>
    <n v="3221"/>
    <x v="291"/>
    <x v="82"/>
    <x v="8"/>
    <x v="1"/>
  </r>
  <r>
    <x v="307"/>
    <n v="0"/>
    <n v="147"/>
    <s v=""/>
    <s v=""/>
    <x v="2"/>
    <x v="122"/>
    <x v="23"/>
    <x v="6"/>
  </r>
  <r>
    <x v="308"/>
    <n v="1187"/>
    <n v="132"/>
    <n v="0.11120471777590564"/>
    <n v="1519"/>
    <x v="292"/>
    <x v="3"/>
    <x v="3"/>
    <x v="2"/>
  </r>
  <r>
    <x v="309"/>
    <n v="424"/>
    <n v="22"/>
    <n v="5.1886792452830191E-2"/>
    <n v="517"/>
    <x v="293"/>
    <x v="61"/>
    <x v="20"/>
    <x v="1"/>
  </r>
  <r>
    <x v="310"/>
    <n v="2703"/>
    <n v="51"/>
    <n v="1.8867924528301886E-2"/>
    <n v="3658"/>
    <x v="294"/>
    <x v="115"/>
    <x v="15"/>
    <x v="3"/>
  </r>
  <r>
    <x v="311"/>
    <n v="2116"/>
    <n v="192"/>
    <n v="9.0737240075614373E-2"/>
    <n v="2456"/>
    <x v="295"/>
    <x v="115"/>
    <x v="15"/>
    <x v="3"/>
  </r>
  <r>
    <x v="312"/>
    <n v="3412"/>
    <n v="54"/>
    <n v="1.5826494724501757E-2"/>
    <n v="3897"/>
    <x v="296"/>
    <x v="26"/>
    <x v="15"/>
    <x v="3"/>
  </r>
  <r>
    <x v="313"/>
    <n v="1378"/>
    <n v="122"/>
    <n v="8.8534107402031936E-2"/>
    <n v="1621"/>
    <x v="297"/>
    <x v="26"/>
    <x v="15"/>
    <x v="3"/>
  </r>
  <r>
    <x v="314"/>
    <n v="3108"/>
    <n v="174"/>
    <n v="5.5984555984555984E-2"/>
    <n v="4232"/>
    <x v="298"/>
    <x v="115"/>
    <x v="15"/>
    <x v="3"/>
  </r>
  <r>
    <x v="315"/>
    <n v="860"/>
    <n v="16"/>
    <n v="1.8604651162790697E-2"/>
    <n v="954"/>
    <x v="299"/>
    <x v="26"/>
    <x v="15"/>
    <x v="3"/>
  </r>
  <r>
    <x v="316"/>
    <n v="438"/>
    <n v="6"/>
    <n v="1.3698630136986301E-2"/>
    <n v="524"/>
    <x v="300"/>
    <x v="26"/>
    <x v="15"/>
    <x v="3"/>
  </r>
  <r>
    <x v="317"/>
    <n v="1"/>
    <s v=""/>
    <s v=""/>
    <n v="18"/>
    <x v="301"/>
    <x v="114"/>
    <x v="15"/>
    <x v="3"/>
  </r>
  <r>
    <x v="318"/>
    <n v="737"/>
    <n v="40"/>
    <n v="5.4274084124830396E-2"/>
    <n v="983"/>
    <x v="302"/>
    <x v="88"/>
    <x v="16"/>
    <x v="0"/>
  </r>
  <r>
    <x v="319"/>
    <n v="900"/>
    <n v="68"/>
    <n v="7.5555555555555556E-2"/>
    <n v="1116"/>
    <x v="303"/>
    <x v="88"/>
    <x v="7"/>
    <x v="0"/>
  </r>
  <r>
    <x v="320"/>
    <n v="1270"/>
    <n v="264"/>
    <n v="0.20787401574803149"/>
    <n v="1455"/>
    <x v="304"/>
    <x v="49"/>
    <x v="7"/>
    <x v="0"/>
  </r>
  <r>
    <x v="321"/>
    <n v="518"/>
    <n v="7"/>
    <n v="1.3513513513513514E-2"/>
    <n v="615"/>
    <x v="305"/>
    <x v="49"/>
    <x v="7"/>
    <x v="0"/>
  </r>
  <r>
    <x v="322"/>
    <n v="1679"/>
    <n v="150"/>
    <n v="8.9338892197736747E-2"/>
    <n v="1949"/>
    <x v="306"/>
    <x v="98"/>
    <x v="0"/>
    <x v="0"/>
  </r>
  <r>
    <x v="323"/>
    <n v="154"/>
    <n v="136"/>
    <n v="0.88311688311688308"/>
    <n v="209"/>
    <x v="307"/>
    <x v="98"/>
    <x v="0"/>
    <x v="0"/>
  </r>
  <r>
    <x v="324"/>
    <n v="1597"/>
    <n v="886"/>
    <n v="0.55479023168440822"/>
    <n v="1702"/>
    <x v="308"/>
    <x v="98"/>
    <x v="0"/>
    <x v="0"/>
  </r>
  <r>
    <x v="325"/>
    <n v="2201"/>
    <n v="211"/>
    <n v="9.5865515674693327E-2"/>
    <n v="2411"/>
    <x v="309"/>
    <x v="98"/>
    <x v="0"/>
    <x v="0"/>
  </r>
  <r>
    <x v="326"/>
    <n v="4071"/>
    <n v="379"/>
    <n v="9.3097519037091625E-2"/>
    <n v="4987"/>
    <x v="310"/>
    <x v="62"/>
    <x v="3"/>
    <x v="2"/>
  </r>
  <r>
    <x v="327"/>
    <n v="914"/>
    <n v="13"/>
    <n v="1.4223194748358862E-2"/>
    <n v="1089"/>
    <x v="311"/>
    <x v="88"/>
    <x v="7"/>
    <x v="0"/>
  </r>
  <r>
    <x v="328"/>
    <n v="449"/>
    <n v="16"/>
    <n v="3.5634743875278395E-2"/>
    <n v="537"/>
    <x v="312"/>
    <x v="28"/>
    <x v="17"/>
    <x v="1"/>
  </r>
  <r>
    <x v="329"/>
    <n v="1196"/>
    <n v="30"/>
    <n v="2.508361204013378E-2"/>
    <n v="1327"/>
    <x v="313"/>
    <x v="58"/>
    <x v="4"/>
    <x v="2"/>
  </r>
  <r>
    <x v="330"/>
    <n v="1868"/>
    <n v="85"/>
    <n v="4.5503211991434686E-2"/>
    <n v="2162"/>
    <x v="314"/>
    <x v="58"/>
    <x v="3"/>
    <x v="2"/>
  </r>
  <r>
    <x v="331"/>
    <n v="410"/>
    <n v="14"/>
    <n v="3.4146341463414637E-2"/>
    <n v="508"/>
    <x v="315"/>
    <x v="58"/>
    <x v="4"/>
    <x v="2"/>
  </r>
  <r>
    <x v="332"/>
    <n v="2290"/>
    <n v="170"/>
    <n v="7.4235807860262015E-2"/>
    <n v="2431"/>
    <x v="316"/>
    <x v="80"/>
    <x v="7"/>
    <x v="0"/>
  </r>
  <r>
    <x v="333"/>
    <n v="1"/>
    <s v=""/>
    <s v=""/>
    <n v="122"/>
    <x v="317"/>
    <x v="14"/>
    <x v="9"/>
    <x v="1"/>
  </r>
  <r>
    <x v="334"/>
    <n v="794"/>
    <n v="39"/>
    <n v="4.9118387909319897E-2"/>
    <n v="1034"/>
    <x v="318"/>
    <x v="6"/>
    <x v="5"/>
    <x v="3"/>
  </r>
  <r>
    <x v="335"/>
    <n v="884"/>
    <n v="260"/>
    <n v="0.29411764705882354"/>
    <n v="1191"/>
    <x v="319"/>
    <x v="6"/>
    <x v="5"/>
    <x v="3"/>
  </r>
  <r>
    <x v="336"/>
    <n v="463"/>
    <n v="12"/>
    <n v="2.591792656587473E-2"/>
    <n v="545"/>
    <x v="320"/>
    <x v="119"/>
    <x v="22"/>
    <x v="4"/>
  </r>
  <r>
    <x v="337"/>
    <n v="2028"/>
    <n v="161"/>
    <n v="7.938856015779093E-2"/>
    <n v="2762"/>
    <x v="321"/>
    <x v="73"/>
    <x v="16"/>
    <x v="0"/>
  </r>
  <r>
    <x v="338"/>
    <n v="924"/>
    <n v="72"/>
    <n v="7.792207792207792E-2"/>
    <n v="1166"/>
    <x v="322"/>
    <x v="27"/>
    <x v="16"/>
    <x v="0"/>
  </r>
  <r>
    <x v="339"/>
    <n v="1631"/>
    <n v="165"/>
    <n v="0.10116492949110975"/>
    <n v="2069"/>
    <x v="323"/>
    <x v="33"/>
    <x v="7"/>
    <x v="0"/>
  </r>
  <r>
    <x v="340"/>
    <n v="163"/>
    <n v="4"/>
    <n v="2.4539877300613498E-2"/>
    <n v="203"/>
    <x v="324"/>
    <x v="39"/>
    <x v="11"/>
    <x v="0"/>
  </r>
  <r>
    <x v="341"/>
    <n v="1488"/>
    <n v="62"/>
    <n v="4.1666666666666664E-2"/>
    <n v="1761"/>
    <x v="325"/>
    <x v="120"/>
    <x v="10"/>
    <x v="3"/>
  </r>
  <r>
    <x v="342"/>
    <n v="813"/>
    <n v="385"/>
    <n v="0.4735547355473555"/>
    <n v="992"/>
    <x v="326"/>
    <x v="123"/>
    <x v="3"/>
    <x v="2"/>
  </r>
  <r>
    <x v="343"/>
    <n v="538"/>
    <n v="55"/>
    <n v="0.10223048327137546"/>
    <n v="658"/>
    <x v="327"/>
    <x v="71"/>
    <x v="9"/>
    <x v="1"/>
  </r>
  <r>
    <x v="344"/>
    <n v="975"/>
    <n v="142"/>
    <n v="0.14564102564102563"/>
    <n v="1325"/>
    <x v="328"/>
    <x v="17"/>
    <x v="11"/>
    <x v="0"/>
  </r>
  <r>
    <x v="345"/>
    <n v="564"/>
    <n v="28"/>
    <n v="4.9645390070921988E-2"/>
    <n v="723"/>
    <x v="329"/>
    <x v="81"/>
    <x v="20"/>
    <x v="1"/>
  </r>
  <r>
    <x v="346"/>
    <n v="1207"/>
    <n v="51"/>
    <n v="4.2253521126760563E-2"/>
    <n v="1395"/>
    <x v="330"/>
    <x v="43"/>
    <x v="20"/>
    <x v="1"/>
  </r>
  <r>
    <x v="347"/>
    <n v="408"/>
    <n v="10"/>
    <n v="2.4509803921568627E-2"/>
    <n v="508"/>
    <x v="331"/>
    <x v="43"/>
    <x v="20"/>
    <x v="1"/>
  </r>
  <r>
    <x v="348"/>
    <n v="361"/>
    <n v="13"/>
    <n v="3.6011080332409975E-2"/>
    <n v="460"/>
    <x v="332"/>
    <x v="16"/>
    <x v="9"/>
    <x v="1"/>
  </r>
  <r>
    <x v="349"/>
    <n v="1054"/>
    <n v="150"/>
    <n v="0.14231499051233396"/>
    <n v="1233"/>
    <x v="333"/>
    <x v="49"/>
    <x v="7"/>
    <x v="0"/>
  </r>
  <r>
    <x v="350"/>
    <n v="1259"/>
    <n v="24"/>
    <n v="1.9062748212867357E-2"/>
    <n v="1375"/>
    <x v="334"/>
    <x v="60"/>
    <x v="10"/>
    <x v="3"/>
  </r>
  <r>
    <x v="351"/>
    <n v="0"/>
    <s v=""/>
    <s v=""/>
    <n v="216"/>
    <x v="2"/>
    <x v="124"/>
    <x v="19"/>
    <x v="5"/>
  </r>
  <r>
    <x v="352"/>
    <n v="215"/>
    <n v="25"/>
    <n v="0.11627906976744186"/>
    <n v="2195"/>
    <x v="335"/>
    <x v="125"/>
    <x v="6"/>
    <x v="4"/>
  </r>
  <r>
    <x v="353"/>
    <n v="1228"/>
    <n v="75"/>
    <n v="6.1074918566775244E-2"/>
    <n v="1482"/>
    <x v="336"/>
    <x v="111"/>
    <x v="4"/>
    <x v="2"/>
  </r>
  <r>
    <x v="354"/>
    <n v="1098"/>
    <n v="85"/>
    <n v="7.7413479052823309E-2"/>
    <n v="1408"/>
    <x v="337"/>
    <x v="15"/>
    <x v="10"/>
    <x v="3"/>
  </r>
  <r>
    <x v="355"/>
    <n v="400"/>
    <n v="34"/>
    <n v="8.5000000000000006E-2"/>
    <n v="603"/>
    <x v="338"/>
    <x v="76"/>
    <x v="3"/>
    <x v="2"/>
  </r>
  <r>
    <x v="356"/>
    <n v="128"/>
    <n v="2"/>
    <n v="1.5625E-2"/>
    <n v="333"/>
    <x v="339"/>
    <x v="14"/>
    <x v="24"/>
    <x v="1"/>
  </r>
  <r>
    <x v="357"/>
    <n v="658"/>
    <n v="30"/>
    <n v="4.5592705167173252E-2"/>
    <n v="760"/>
    <x v="340"/>
    <x v="97"/>
    <x v="2"/>
    <x v="2"/>
  </r>
  <r>
    <x v="358"/>
    <n v="56"/>
    <n v="2"/>
    <n v="3.5714285714285712E-2"/>
    <n v="73"/>
    <x v="341"/>
    <x v="63"/>
    <x v="17"/>
    <x v="1"/>
  </r>
  <r>
    <x v="359"/>
    <n v="148"/>
    <s v=""/>
    <s v=""/>
    <n v="194"/>
    <x v="342"/>
    <x v="17"/>
    <x v="7"/>
    <x v="0"/>
  </r>
  <r>
    <x v="360"/>
    <n v="957"/>
    <n v="19"/>
    <n v="1.9853709508881923E-2"/>
    <n v="1168"/>
    <x v="343"/>
    <x v="53"/>
    <x v="9"/>
    <x v="1"/>
  </r>
  <r>
    <x v="361"/>
    <n v="834"/>
    <n v="47"/>
    <n v="5.635491606714628E-2"/>
    <n v="1128"/>
    <x v="344"/>
    <x v="39"/>
    <x v="11"/>
    <x v="0"/>
  </r>
  <r>
    <x v="362"/>
    <n v="1681"/>
    <n v="49"/>
    <n v="2.9149315883402735E-2"/>
    <n v="1850"/>
    <x v="345"/>
    <x v="97"/>
    <x v="2"/>
    <x v="2"/>
  </r>
  <r>
    <x v="363"/>
    <n v="1450"/>
    <n v="157"/>
    <n v="0.10827586206896551"/>
    <n v="1652"/>
    <x v="346"/>
    <x v="82"/>
    <x v="8"/>
    <x v="1"/>
  </r>
  <r>
    <x v="364"/>
    <n v="451"/>
    <n v="42"/>
    <n v="9.3126385809312637E-2"/>
    <n v="524"/>
    <x v="347"/>
    <x v="81"/>
    <x v="20"/>
    <x v="1"/>
  </r>
  <r>
    <x v="365"/>
    <n v="1058"/>
    <n v="64"/>
    <n v="6.0491493383742913E-2"/>
    <n v="1174"/>
    <x v="348"/>
    <x v="80"/>
    <x v="7"/>
    <x v="0"/>
  </r>
  <r>
    <x v="366"/>
    <n v="535"/>
    <n v="5"/>
    <n v="9.3457943925233638E-3"/>
    <n v="647"/>
    <x v="349"/>
    <x v="53"/>
    <x v="9"/>
    <x v="1"/>
  </r>
  <r>
    <x v="367"/>
    <n v="11"/>
    <n v="4"/>
    <n v="0.36363636363636365"/>
    <n v="1007"/>
    <x v="350"/>
    <x v="126"/>
    <x v="21"/>
    <x v="3"/>
  </r>
  <r>
    <x v="368"/>
    <n v="937"/>
    <n v="36"/>
    <n v="3.8420490928495199E-2"/>
    <n v="1093"/>
    <x v="351"/>
    <x v="29"/>
    <x v="2"/>
    <x v="2"/>
  </r>
  <r>
    <x v="369"/>
    <n v="1611"/>
    <n v="54"/>
    <n v="3.3519553072625698E-2"/>
    <n v="1973"/>
    <x v="352"/>
    <x v="86"/>
    <x v="13"/>
    <x v="1"/>
  </r>
  <r>
    <x v="370"/>
    <n v="511"/>
    <n v="19"/>
    <n v="3.7181996086105673E-2"/>
    <n v="604"/>
    <x v="353"/>
    <x v="86"/>
    <x v="13"/>
    <x v="1"/>
  </r>
  <r>
    <x v="371"/>
    <n v="356"/>
    <n v="1"/>
    <n v="2.8089887640449437E-3"/>
    <n v="423"/>
    <x v="354"/>
    <x v="71"/>
    <x v="11"/>
    <x v="0"/>
  </r>
  <r>
    <x v="372"/>
    <n v="823"/>
    <n v="123"/>
    <n v="0.14945321992709598"/>
    <n v="985"/>
    <x v="355"/>
    <x v="44"/>
    <x v="17"/>
    <x v="1"/>
  </r>
  <r>
    <x v="373"/>
    <n v="2135"/>
    <n v="137"/>
    <n v="6.4168618266978922E-2"/>
    <n v="2563"/>
    <x v="356"/>
    <x v="113"/>
    <x v="14"/>
    <x v="3"/>
  </r>
  <r>
    <x v="374"/>
    <n v="295"/>
    <n v="85"/>
    <n v="0.28813559322033899"/>
    <n v="835"/>
    <x v="357"/>
    <x v="30"/>
    <x v="5"/>
    <x v="3"/>
  </r>
  <r>
    <x v="375"/>
    <n v="335"/>
    <n v="0"/>
    <n v="0"/>
    <n v="408"/>
    <x v="358"/>
    <x v="85"/>
    <x v="10"/>
    <x v="3"/>
  </r>
  <r>
    <x v="376"/>
    <n v="932"/>
    <n v="46"/>
    <n v="4.9356223175965663E-2"/>
    <n v="1397"/>
    <x v="359"/>
    <x v="44"/>
    <x v="17"/>
    <x v="1"/>
  </r>
  <r>
    <x v="377"/>
    <n v="1248"/>
    <n v="8"/>
    <n v="6.41025641025641E-3"/>
    <n v="1311"/>
    <x v="360"/>
    <x v="87"/>
    <x v="15"/>
    <x v="3"/>
  </r>
  <r>
    <x v="378"/>
    <n v="0"/>
    <n v="27"/>
    <s v=""/>
    <n v="2251"/>
    <x v="2"/>
    <x v="127"/>
    <x v="25"/>
    <x v="4"/>
  </r>
  <r>
    <x v="379"/>
    <n v="2223"/>
    <n v="261"/>
    <n v="0.11740890688259109"/>
    <n v="2468"/>
    <x v="361"/>
    <x v="109"/>
    <x v="7"/>
    <x v="0"/>
  </r>
  <r>
    <x v="380"/>
    <n v="4"/>
    <s v=""/>
    <s v=""/>
    <n v="498"/>
    <x v="362"/>
    <x v="32"/>
    <x v="5"/>
    <x v="3"/>
  </r>
  <r>
    <x v="381"/>
    <n v="570"/>
    <n v="24"/>
    <n v="4.2105263157894736E-2"/>
    <n v="745"/>
    <x v="363"/>
    <x v="16"/>
    <x v="9"/>
    <x v="1"/>
  </r>
  <r>
    <x v="382"/>
    <n v="658"/>
    <n v="4"/>
    <n v="6.0790273556231003E-3"/>
    <n v="857"/>
    <x v="364"/>
    <x v="41"/>
    <x v="13"/>
    <x v="1"/>
  </r>
  <r>
    <x v="383"/>
    <n v="352"/>
    <n v="8"/>
    <n v="2.2727272727272728E-2"/>
    <n v="380"/>
    <x v="365"/>
    <x v="25"/>
    <x v="3"/>
    <x v="2"/>
  </r>
  <r>
    <x v="384"/>
    <n v="1854"/>
    <n v="146"/>
    <n v="7.8748651564185548E-2"/>
    <n v="2361"/>
    <x v="366"/>
    <x v="66"/>
    <x v="2"/>
    <x v="2"/>
  </r>
  <r>
    <x v="385"/>
    <n v="1485"/>
    <n v="44"/>
    <n v="2.9629629629629631E-2"/>
    <n v="1696"/>
    <x v="367"/>
    <x v="48"/>
    <x v="3"/>
    <x v="2"/>
  </r>
  <r>
    <x v="386"/>
    <n v="642"/>
    <n v="11"/>
    <n v="1.7133956386292833E-2"/>
    <n v="717"/>
    <x v="368"/>
    <x v="25"/>
    <x v="3"/>
    <x v="2"/>
  </r>
  <r>
    <x v="387"/>
    <n v="2320"/>
    <n v="96"/>
    <n v="4.1379310344827586E-2"/>
    <n v="2971"/>
    <x v="369"/>
    <x v="128"/>
    <x v="3"/>
    <x v="2"/>
  </r>
  <r>
    <x v="388"/>
    <n v="1118"/>
    <n v="100"/>
    <n v="8.9445438282647588E-2"/>
    <n v="1397"/>
    <x v="370"/>
    <x v="129"/>
    <x v="3"/>
    <x v="2"/>
  </r>
  <r>
    <x v="389"/>
    <n v="344"/>
    <n v="29"/>
    <n v="8.4302325581395346E-2"/>
    <n v="442"/>
    <x v="371"/>
    <x v="47"/>
    <x v="2"/>
    <x v="2"/>
  </r>
  <r>
    <x v="390"/>
    <n v="803"/>
    <n v="25"/>
    <n v="3.1133250311332503E-2"/>
    <n v="986"/>
    <x v="372"/>
    <x v="45"/>
    <x v="11"/>
    <x v="0"/>
  </r>
  <r>
    <x v="391"/>
    <n v="673"/>
    <n v="26"/>
    <n v="3.8632986627043092E-2"/>
    <n v="1781"/>
    <x v="373"/>
    <x v="130"/>
    <x v="26"/>
    <x v="6"/>
  </r>
  <r>
    <x v="392"/>
    <n v="758"/>
    <n v="252"/>
    <n v="0.33245382585751981"/>
    <n v="818"/>
    <x v="374"/>
    <x v="131"/>
    <x v="26"/>
    <x v="6"/>
  </r>
  <r>
    <x v="393"/>
    <n v="1048"/>
    <n v="89"/>
    <n v="8.4923664122137407E-2"/>
    <n v="3223"/>
    <x v="375"/>
    <x v="132"/>
    <x v="26"/>
    <x v="6"/>
  </r>
  <r>
    <x v="394"/>
    <n v="353"/>
    <n v="8"/>
    <n v="2.2662889518413599E-2"/>
    <n v="1275"/>
    <x v="376"/>
    <x v="130"/>
    <x v="26"/>
    <x v="6"/>
  </r>
  <r>
    <x v="395"/>
    <n v="1240"/>
    <n v="71"/>
    <n v="5.7258064516129033E-2"/>
    <n v="3440"/>
    <x v="377"/>
    <x v="132"/>
    <x v="26"/>
    <x v="6"/>
  </r>
  <r>
    <x v="396"/>
    <n v="757"/>
    <n v="35"/>
    <n v="4.6235138705416116E-2"/>
    <n v="1613"/>
    <x v="378"/>
    <x v="67"/>
    <x v="21"/>
    <x v="3"/>
  </r>
  <r>
    <x v="397"/>
    <n v="2054"/>
    <n v="270"/>
    <n v="0.1314508276533593"/>
    <n v="2403"/>
    <x v="379"/>
    <x v="89"/>
    <x v="14"/>
    <x v="3"/>
  </r>
  <r>
    <x v="398"/>
    <n v="134"/>
    <s v=""/>
    <s v=""/>
    <n v="249"/>
    <x v="380"/>
    <x v="69"/>
    <x v="4"/>
    <x v="2"/>
  </r>
  <r>
    <x v="399"/>
    <n v="3834"/>
    <n v="211"/>
    <n v="5.5033907146583204E-2"/>
    <n v="4202"/>
    <x v="381"/>
    <x v="101"/>
    <x v="0"/>
    <x v="0"/>
  </r>
  <r>
    <x v="400"/>
    <n v="141"/>
    <n v="2"/>
    <n v="1.4184397163120567E-2"/>
    <n v="224"/>
    <x v="382"/>
    <x v="14"/>
    <x v="24"/>
    <x v="1"/>
  </r>
  <r>
    <x v="401"/>
    <n v="721"/>
    <n v="126"/>
    <n v="0.17475728155339806"/>
    <n v="962"/>
    <x v="383"/>
    <x v="123"/>
    <x v="3"/>
    <x v="2"/>
  </r>
  <r>
    <x v="402"/>
    <n v="869"/>
    <n v="53"/>
    <n v="6.0989643268124283E-2"/>
    <n v="1020"/>
    <x v="384"/>
    <x v="13"/>
    <x v="3"/>
    <x v="2"/>
  </r>
  <r>
    <x v="403"/>
    <n v="887"/>
    <n v="69"/>
    <n v="7.7790304396843299E-2"/>
    <n v="1096"/>
    <x v="385"/>
    <x v="13"/>
    <x v="3"/>
    <x v="2"/>
  </r>
  <r>
    <x v="404"/>
    <n v="638"/>
    <n v="40"/>
    <n v="6.2695924764890276E-2"/>
    <n v="742"/>
    <x v="386"/>
    <x v="123"/>
    <x v="3"/>
    <x v="2"/>
  </r>
  <r>
    <x v="405"/>
    <n v="1125"/>
    <n v="143"/>
    <n v="0.12711111111111112"/>
    <n v="1386"/>
    <x v="387"/>
    <x v="123"/>
    <x v="3"/>
    <x v="2"/>
  </r>
  <r>
    <x v="406"/>
    <n v="1185"/>
    <n v="244"/>
    <n v="0.2059071729957806"/>
    <n v="1471"/>
    <x v="388"/>
    <x v="123"/>
    <x v="3"/>
    <x v="2"/>
  </r>
  <r>
    <x v="407"/>
    <n v="116"/>
    <n v="92"/>
    <n v="0.7931034482758621"/>
    <n v="370"/>
    <x v="389"/>
    <x v="108"/>
    <x v="19"/>
    <x v="5"/>
  </r>
  <r>
    <x v="408"/>
    <n v="2955"/>
    <n v="5"/>
    <n v="1.6920473773265651E-3"/>
    <n v="3197"/>
    <x v="390"/>
    <x v="133"/>
    <x v="10"/>
    <x v="3"/>
  </r>
  <r>
    <x v="409"/>
    <n v="33"/>
    <n v="5"/>
    <n v="0.15151515151515152"/>
    <n v="120"/>
    <x v="391"/>
    <x v="60"/>
    <x v="10"/>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3:R38" firstHeaderRow="0" firstDataRow="1" firstDataCol="1"/>
  <pivotFields count="11">
    <pivotField showAll="0"/>
    <pivotField dataField="1" showAll="0"/>
    <pivotField showAll="0"/>
    <pivotField showAll="0"/>
    <pivotField dataField="1" showAll="0"/>
    <pivotField showAl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showAll="0">
      <items count="135">
        <item x="1"/>
        <item x="105"/>
        <item x="25"/>
        <item x="48"/>
        <item x="5"/>
        <item x="8"/>
        <item x="123"/>
        <item x="13"/>
        <item x="69"/>
        <item x="3"/>
        <item x="22"/>
        <item x="92"/>
        <item x="111"/>
        <item x="106"/>
        <item x="58"/>
        <item x="129"/>
        <item x="128"/>
        <item x="76"/>
        <item x="62"/>
        <item x="66"/>
        <item x="64"/>
        <item x="97"/>
        <item x="29"/>
        <item x="47"/>
        <item x="41"/>
        <item x="11"/>
        <item x="70"/>
        <item x="33"/>
        <item x="40"/>
        <item x="107"/>
        <item x="45"/>
        <item x="17"/>
        <item x="10"/>
        <item x="73"/>
        <item x="72"/>
        <item x="109"/>
        <item x="49"/>
        <item x="27"/>
        <item x="88"/>
        <item x="19"/>
        <item x="23"/>
        <item x="18"/>
        <item x="86"/>
        <item x="39"/>
        <item x="54"/>
        <item x="71"/>
        <item x="53"/>
        <item x="16"/>
        <item x="21"/>
        <item x="81"/>
        <item x="43"/>
        <item x="61"/>
        <item x="14"/>
        <item x="82"/>
        <item x="34"/>
        <item x="52"/>
        <item x="12"/>
        <item x="44"/>
        <item x="63"/>
        <item x="28"/>
        <item x="24"/>
        <item x="42"/>
        <item x="68"/>
        <item x="89"/>
        <item x="84"/>
        <item x="83"/>
        <item x="85"/>
        <item x="15"/>
        <item x="99"/>
        <item x="113"/>
        <item x="36"/>
        <item x="95"/>
        <item x="78"/>
        <item x="120"/>
        <item x="87"/>
        <item x="114"/>
        <item x="77"/>
        <item x="115"/>
        <item x="26"/>
        <item x="32"/>
        <item x="55"/>
        <item x="56"/>
        <item x="51"/>
        <item x="6"/>
        <item x="91"/>
        <item x="57"/>
        <item x="9"/>
        <item x="67"/>
        <item x="30"/>
        <item x="59"/>
        <item x="75"/>
        <item x="60"/>
        <item x="133"/>
        <item x="46"/>
        <item x="80"/>
        <item x="0"/>
        <item x="93"/>
        <item x="110"/>
        <item x="101"/>
        <item x="79"/>
        <item x="37"/>
        <item x="38"/>
        <item x="112"/>
        <item x="118"/>
        <item x="104"/>
        <item x="98"/>
        <item x="94"/>
        <item x="96"/>
        <item x="4"/>
        <item x="103"/>
        <item x="35"/>
        <item x="124"/>
        <item x="102"/>
        <item x="108"/>
        <item x="121"/>
        <item x="100"/>
        <item x="20"/>
        <item x="74"/>
        <item x="125"/>
        <item x="7"/>
        <item x="50"/>
        <item x="65"/>
        <item x="117"/>
        <item x="31"/>
        <item x="116"/>
        <item x="126"/>
        <item x="90"/>
        <item x="119"/>
        <item x="127"/>
        <item x="130"/>
        <item x="132"/>
        <item x="131"/>
        <item x="122"/>
        <item x="2"/>
        <item t="default"/>
      </items>
    </pivotField>
    <pivotField axis="axisRow" showAll="0" defaultSubtotal="0">
      <items count="27">
        <item x="1"/>
        <item x="24"/>
        <item x="6"/>
        <item x="9"/>
        <item x="8"/>
        <item x="3"/>
        <item x="26"/>
        <item x="21"/>
        <item x="16"/>
        <item x="19"/>
        <item x="18"/>
        <item x="7"/>
        <item x="22"/>
        <item x="11"/>
        <item x="12"/>
        <item x="20"/>
        <item x="0"/>
        <item x="23"/>
        <item x="5"/>
        <item x="14"/>
        <item x="4"/>
        <item x="17"/>
        <item x="15"/>
        <item x="10"/>
        <item x="13"/>
        <item x="2"/>
        <item x="25"/>
      </items>
    </pivotField>
    <pivotField axis="axisRow" showAll="0" defaultSubtotal="0">
      <items count="8">
        <item x="1"/>
        <item x="3"/>
        <item x="0"/>
        <item x="2"/>
        <item x="4"/>
        <item x="6"/>
        <item x="5"/>
        <item m="1" x="7"/>
      </items>
    </pivotField>
    <pivotField showAll="0" defaultSubtotal="0">
      <items count="2">
        <item sd="0" x="0"/>
        <item sd="0" x="1"/>
      </items>
    </pivotField>
    <pivotField dragToRow="0" dragToCol="0" dragToPage="0" showAll="0" defaultSubtotal="0"/>
  </pivotFields>
  <rowFields count="2">
    <field x="8"/>
    <field x="7"/>
  </rowFields>
  <rowItems count="35">
    <i>
      <x/>
    </i>
    <i r="1">
      <x/>
    </i>
    <i r="1">
      <x v="1"/>
    </i>
    <i r="1">
      <x v="3"/>
    </i>
    <i r="1">
      <x v="4"/>
    </i>
    <i r="1">
      <x v="15"/>
    </i>
    <i r="1">
      <x v="21"/>
    </i>
    <i r="1">
      <x v="24"/>
    </i>
    <i>
      <x v="1"/>
    </i>
    <i r="1">
      <x v="7"/>
    </i>
    <i r="1">
      <x v="18"/>
    </i>
    <i r="1">
      <x v="19"/>
    </i>
    <i r="1">
      <x v="22"/>
    </i>
    <i r="1">
      <x v="23"/>
    </i>
    <i>
      <x v="2"/>
    </i>
    <i r="1">
      <x v="8"/>
    </i>
    <i r="1">
      <x v="11"/>
    </i>
    <i r="1">
      <x v="13"/>
    </i>
    <i r="1">
      <x v="16"/>
    </i>
    <i>
      <x v="3"/>
    </i>
    <i r="1">
      <x v="5"/>
    </i>
    <i r="1">
      <x v="20"/>
    </i>
    <i r="1">
      <x v="25"/>
    </i>
    <i>
      <x v="4"/>
    </i>
    <i r="1">
      <x v="2"/>
    </i>
    <i r="1">
      <x v="10"/>
    </i>
    <i r="1">
      <x v="12"/>
    </i>
    <i r="1">
      <x v="26"/>
    </i>
    <i>
      <x v="5"/>
    </i>
    <i r="1">
      <x v="6"/>
    </i>
    <i r="1">
      <x v="17"/>
    </i>
    <i>
      <x v="6"/>
    </i>
    <i r="1">
      <x v="9"/>
    </i>
    <i r="1">
      <x v="14"/>
    </i>
    <i t="grand">
      <x/>
    </i>
  </rowItems>
  <colFields count="1">
    <field x="-2"/>
  </colFields>
  <colItems count="2">
    <i>
      <x/>
    </i>
    <i i="1">
      <x v="1"/>
    </i>
  </colItems>
  <dataFields count="2">
    <dataField name="Sum of MIRNs" fld="1" baseField="0" baseItem="1"/>
    <dataField name="Sum of NMIs" fld="4" baseField="0"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V3:X421" firstHeaderRow="0" firstDataRow="1" firstDataCol="1"/>
  <pivotFields count="11">
    <pivotField axis="axisRow" showAll="0">
      <items count="41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t="default"/>
      </items>
    </pivotField>
    <pivotField dataField="1" showAll="0"/>
    <pivotField showAll="0"/>
    <pivotField showAll="0"/>
    <pivotField dataField="1" showAll="0"/>
    <pivotField showAl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showAll="0">
      <items count="135">
        <item x="1"/>
        <item x="105"/>
        <item x="25"/>
        <item x="48"/>
        <item x="5"/>
        <item x="8"/>
        <item x="123"/>
        <item x="13"/>
        <item x="69"/>
        <item x="3"/>
        <item x="22"/>
        <item x="92"/>
        <item x="111"/>
        <item x="106"/>
        <item x="58"/>
        <item x="129"/>
        <item x="128"/>
        <item x="76"/>
        <item x="62"/>
        <item x="66"/>
        <item x="64"/>
        <item x="97"/>
        <item x="29"/>
        <item x="47"/>
        <item x="41"/>
        <item x="11"/>
        <item x="70"/>
        <item x="33"/>
        <item x="40"/>
        <item x="107"/>
        <item x="45"/>
        <item x="17"/>
        <item x="10"/>
        <item x="73"/>
        <item x="72"/>
        <item x="109"/>
        <item x="49"/>
        <item x="27"/>
        <item x="88"/>
        <item x="19"/>
        <item x="23"/>
        <item x="18"/>
        <item x="86"/>
        <item x="39"/>
        <item x="54"/>
        <item x="71"/>
        <item x="53"/>
        <item x="16"/>
        <item x="21"/>
        <item x="81"/>
        <item x="43"/>
        <item x="61"/>
        <item x="14"/>
        <item x="82"/>
        <item x="34"/>
        <item x="52"/>
        <item x="12"/>
        <item x="44"/>
        <item x="63"/>
        <item x="28"/>
        <item x="24"/>
        <item x="42"/>
        <item x="68"/>
        <item x="89"/>
        <item x="84"/>
        <item x="83"/>
        <item x="85"/>
        <item x="15"/>
        <item x="99"/>
        <item x="113"/>
        <item x="36"/>
        <item x="95"/>
        <item x="78"/>
        <item x="120"/>
        <item x="87"/>
        <item x="114"/>
        <item x="77"/>
        <item x="115"/>
        <item x="26"/>
        <item x="32"/>
        <item x="55"/>
        <item x="56"/>
        <item x="51"/>
        <item x="6"/>
        <item x="91"/>
        <item x="57"/>
        <item x="9"/>
        <item x="67"/>
        <item x="30"/>
        <item x="59"/>
        <item x="75"/>
        <item x="60"/>
        <item x="133"/>
        <item x="46"/>
        <item x="80"/>
        <item x="0"/>
        <item x="93"/>
        <item x="110"/>
        <item x="101"/>
        <item x="79"/>
        <item x="37"/>
        <item x="38"/>
        <item x="112"/>
        <item x="118"/>
        <item x="104"/>
        <item x="98"/>
        <item x="94"/>
        <item x="96"/>
        <item x="4"/>
        <item x="103"/>
        <item x="35"/>
        <item x="124"/>
        <item x="102"/>
        <item x="108"/>
        <item x="121"/>
        <item x="100"/>
        <item x="20"/>
        <item x="74"/>
        <item x="125"/>
        <item x="7"/>
        <item x="50"/>
        <item x="65"/>
        <item x="117"/>
        <item x="31"/>
        <item x="116"/>
        <item x="126"/>
        <item x="90"/>
        <item x="119"/>
        <item x="127"/>
        <item x="130"/>
        <item x="132"/>
        <item x="131"/>
        <item x="122"/>
        <item x="2"/>
        <item t="default"/>
      </items>
    </pivotField>
    <pivotField showAll="0" defaultSubtotal="0">
      <items count="27">
        <item x="1"/>
        <item x="24"/>
        <item x="6"/>
        <item x="9"/>
        <item x="8"/>
        <item x="3"/>
        <item x="26"/>
        <item x="21"/>
        <item x="16"/>
        <item x="19"/>
        <item x="18"/>
        <item x="7"/>
        <item x="22"/>
        <item x="11"/>
        <item x="12"/>
        <item x="20"/>
        <item x="0"/>
        <item x="23"/>
        <item x="5"/>
        <item x="14"/>
        <item x="4"/>
        <item x="17"/>
        <item x="15"/>
        <item x="10"/>
        <item x="13"/>
        <item x="2"/>
        <item x="25"/>
      </items>
    </pivotField>
    <pivotField axis="axisRow" showAll="0" defaultSubtotal="0">
      <items count="8">
        <item x="1"/>
        <item x="3"/>
        <item x="0"/>
        <item x="2"/>
        <item x="4"/>
        <item x="6"/>
        <item x="5"/>
        <item m="1" x="7"/>
      </items>
    </pivotField>
    <pivotField showAll="0" defaultSubtotal="0">
      <items count="2">
        <item sd="0" x="0"/>
        <item sd="0" x="1"/>
      </items>
    </pivotField>
    <pivotField dragToRow="0" dragToCol="0" dragToPage="0" showAll="0" defaultSubtotal="0"/>
  </pivotFields>
  <rowFields count="2">
    <field x="8"/>
    <field x="0"/>
  </rowFields>
  <rowItems count="418">
    <i>
      <x/>
    </i>
    <i r="1">
      <x v="1"/>
    </i>
    <i r="1">
      <x v="14"/>
    </i>
    <i r="1">
      <x v="16"/>
    </i>
    <i r="1">
      <x v="18"/>
    </i>
    <i r="1">
      <x v="23"/>
    </i>
    <i r="1">
      <x v="26"/>
    </i>
    <i r="1">
      <x v="33"/>
    </i>
    <i r="1">
      <x v="37"/>
    </i>
    <i r="1">
      <x v="41"/>
    </i>
    <i r="1">
      <x v="50"/>
    </i>
    <i r="1">
      <x v="53"/>
    </i>
    <i r="1">
      <x v="54"/>
    </i>
    <i r="1">
      <x v="74"/>
    </i>
    <i r="1">
      <x v="75"/>
    </i>
    <i r="1">
      <x v="89"/>
    </i>
    <i r="1">
      <x v="91"/>
    </i>
    <i r="1">
      <x v="96"/>
    </i>
    <i r="1">
      <x v="100"/>
    </i>
    <i r="1">
      <x v="103"/>
    </i>
    <i r="1">
      <x v="104"/>
    </i>
    <i r="1">
      <x v="107"/>
    </i>
    <i r="1">
      <x v="109"/>
    </i>
    <i r="1">
      <x v="112"/>
    </i>
    <i r="1">
      <x v="119"/>
    </i>
    <i r="1">
      <x v="124"/>
    </i>
    <i r="1">
      <x v="131"/>
    </i>
    <i r="1">
      <x v="132"/>
    </i>
    <i r="1">
      <x v="134"/>
    </i>
    <i r="1">
      <x v="136"/>
    </i>
    <i r="1">
      <x v="145"/>
    </i>
    <i r="1">
      <x v="151"/>
    </i>
    <i r="1">
      <x v="152"/>
    </i>
    <i r="1">
      <x v="153"/>
    </i>
    <i r="1">
      <x v="159"/>
    </i>
    <i r="1">
      <x v="169"/>
    </i>
    <i r="1">
      <x v="171"/>
    </i>
    <i r="1">
      <x v="173"/>
    </i>
    <i r="1">
      <x v="174"/>
    </i>
    <i r="1">
      <x v="175"/>
    </i>
    <i r="1">
      <x v="176"/>
    </i>
    <i r="1">
      <x v="181"/>
    </i>
    <i r="1">
      <x v="190"/>
    </i>
    <i r="1">
      <x v="193"/>
    </i>
    <i r="1">
      <x v="199"/>
    </i>
    <i r="1">
      <x v="200"/>
    </i>
    <i r="1">
      <x v="203"/>
    </i>
    <i r="1">
      <x v="207"/>
    </i>
    <i r="1">
      <x v="210"/>
    </i>
    <i r="1">
      <x v="212"/>
    </i>
    <i r="1">
      <x v="213"/>
    </i>
    <i r="1">
      <x v="217"/>
    </i>
    <i r="1">
      <x v="232"/>
    </i>
    <i r="1">
      <x v="233"/>
    </i>
    <i r="1">
      <x v="237"/>
    </i>
    <i r="1">
      <x v="240"/>
    </i>
    <i r="1">
      <x v="246"/>
    </i>
    <i r="1">
      <x v="259"/>
    </i>
    <i r="1">
      <x v="264"/>
    </i>
    <i r="1">
      <x v="269"/>
    </i>
    <i r="1">
      <x v="271"/>
    </i>
    <i r="1">
      <x v="272"/>
    </i>
    <i r="1">
      <x v="288"/>
    </i>
    <i r="1">
      <x v="303"/>
    </i>
    <i r="1">
      <x v="305"/>
    </i>
    <i r="1">
      <x v="306"/>
    </i>
    <i r="1">
      <x v="309"/>
    </i>
    <i r="1">
      <x v="328"/>
    </i>
    <i r="1">
      <x v="333"/>
    </i>
    <i r="1">
      <x v="343"/>
    </i>
    <i r="1">
      <x v="345"/>
    </i>
    <i r="1">
      <x v="346"/>
    </i>
    <i r="1">
      <x v="347"/>
    </i>
    <i r="1">
      <x v="348"/>
    </i>
    <i r="1">
      <x v="356"/>
    </i>
    <i r="1">
      <x v="358"/>
    </i>
    <i r="1">
      <x v="360"/>
    </i>
    <i r="1">
      <x v="363"/>
    </i>
    <i r="1">
      <x v="364"/>
    </i>
    <i r="1">
      <x v="366"/>
    </i>
    <i r="1">
      <x v="369"/>
    </i>
    <i r="1">
      <x v="370"/>
    </i>
    <i r="1">
      <x v="372"/>
    </i>
    <i r="1">
      <x v="376"/>
    </i>
    <i r="1">
      <x v="381"/>
    </i>
    <i r="1">
      <x v="382"/>
    </i>
    <i r="1">
      <x v="400"/>
    </i>
    <i>
      <x v="1"/>
    </i>
    <i r="1">
      <x v="8"/>
    </i>
    <i r="1">
      <x v="11"/>
    </i>
    <i r="1">
      <x v="17"/>
    </i>
    <i r="1">
      <x v="28"/>
    </i>
    <i r="1">
      <x v="29"/>
    </i>
    <i r="1">
      <x v="31"/>
    </i>
    <i r="1">
      <x v="36"/>
    </i>
    <i r="1">
      <x v="39"/>
    </i>
    <i r="1">
      <x v="43"/>
    </i>
    <i r="1">
      <x v="51"/>
    </i>
    <i r="1">
      <x v="60"/>
    </i>
    <i r="1">
      <x v="66"/>
    </i>
    <i r="1">
      <x v="68"/>
    </i>
    <i r="1">
      <x v="70"/>
    </i>
    <i r="1">
      <x v="72"/>
    </i>
    <i r="1">
      <x v="77"/>
    </i>
    <i r="1">
      <x v="78"/>
    </i>
    <i r="1">
      <x v="80"/>
    </i>
    <i r="1">
      <x v="81"/>
    </i>
    <i r="1">
      <x v="82"/>
    </i>
    <i r="1">
      <x v="83"/>
    </i>
    <i r="1">
      <x v="84"/>
    </i>
    <i r="1">
      <x v="85"/>
    </i>
    <i r="1">
      <x v="86"/>
    </i>
    <i r="1">
      <x v="87"/>
    </i>
    <i r="1">
      <x v="88"/>
    </i>
    <i r="1">
      <x v="92"/>
    </i>
    <i r="1">
      <x v="93"/>
    </i>
    <i r="1">
      <x v="94"/>
    </i>
    <i r="1">
      <x v="95"/>
    </i>
    <i r="1">
      <x v="98"/>
    </i>
    <i r="1">
      <x v="99"/>
    </i>
    <i r="1">
      <x v="113"/>
    </i>
    <i r="1">
      <x v="114"/>
    </i>
    <i r="1">
      <x v="115"/>
    </i>
    <i r="1">
      <x v="116"/>
    </i>
    <i r="1">
      <x v="117"/>
    </i>
    <i r="1">
      <x v="118"/>
    </i>
    <i r="1">
      <x v="120"/>
    </i>
    <i r="1">
      <x v="135"/>
    </i>
    <i r="1">
      <x v="137"/>
    </i>
    <i r="1">
      <x v="139"/>
    </i>
    <i r="1">
      <x v="140"/>
    </i>
    <i r="1">
      <x v="141"/>
    </i>
    <i r="1">
      <x v="142"/>
    </i>
    <i r="1">
      <x v="147"/>
    </i>
    <i r="1">
      <x v="157"/>
    </i>
    <i r="1">
      <x v="158"/>
    </i>
    <i r="1">
      <x v="160"/>
    </i>
    <i r="1">
      <x v="161"/>
    </i>
    <i r="1">
      <x v="162"/>
    </i>
    <i r="1">
      <x v="165"/>
    </i>
    <i r="1">
      <x v="166"/>
    </i>
    <i r="1">
      <x v="170"/>
    </i>
    <i r="1">
      <x v="172"/>
    </i>
    <i r="1">
      <x v="179"/>
    </i>
    <i r="1">
      <x v="184"/>
    </i>
    <i r="1">
      <x v="186"/>
    </i>
    <i r="1">
      <x v="192"/>
    </i>
    <i r="1">
      <x v="198"/>
    </i>
    <i r="1">
      <x v="201"/>
    </i>
    <i r="1">
      <x v="209"/>
    </i>
    <i r="1">
      <x v="221"/>
    </i>
    <i r="1">
      <x v="222"/>
    </i>
    <i r="1">
      <x v="223"/>
    </i>
    <i r="1">
      <x v="228"/>
    </i>
    <i r="1">
      <x v="229"/>
    </i>
    <i r="1">
      <x v="230"/>
    </i>
    <i r="1">
      <x v="244"/>
    </i>
    <i r="1">
      <x v="245"/>
    </i>
    <i r="1">
      <x v="250"/>
    </i>
    <i r="1">
      <x v="261"/>
    </i>
    <i r="1">
      <x v="262"/>
    </i>
    <i r="1">
      <x v="263"/>
    </i>
    <i r="1">
      <x v="265"/>
    </i>
    <i r="1">
      <x v="266"/>
    </i>
    <i r="1">
      <x v="267"/>
    </i>
    <i r="1">
      <x v="273"/>
    </i>
    <i r="1">
      <x v="280"/>
    </i>
    <i r="1">
      <x v="290"/>
    </i>
    <i r="1">
      <x v="292"/>
    </i>
    <i r="1">
      <x v="298"/>
    </i>
    <i r="1">
      <x v="310"/>
    </i>
    <i r="1">
      <x v="311"/>
    </i>
    <i r="1">
      <x v="312"/>
    </i>
    <i r="1">
      <x v="313"/>
    </i>
    <i r="1">
      <x v="314"/>
    </i>
    <i r="1">
      <x v="315"/>
    </i>
    <i r="1">
      <x v="316"/>
    </i>
    <i r="1">
      <x v="317"/>
    </i>
    <i r="1">
      <x v="334"/>
    </i>
    <i r="1">
      <x v="335"/>
    </i>
    <i r="1">
      <x v="341"/>
    </i>
    <i r="1">
      <x v="350"/>
    </i>
    <i r="1">
      <x v="354"/>
    </i>
    <i r="1">
      <x v="367"/>
    </i>
    <i r="1">
      <x v="373"/>
    </i>
    <i r="1">
      <x v="374"/>
    </i>
    <i r="1">
      <x v="375"/>
    </i>
    <i r="1">
      <x v="377"/>
    </i>
    <i r="1">
      <x v="380"/>
    </i>
    <i r="1">
      <x v="396"/>
    </i>
    <i r="1">
      <x v="397"/>
    </i>
    <i r="1">
      <x v="408"/>
    </i>
    <i r="1">
      <x v="409"/>
    </i>
    <i>
      <x v="2"/>
    </i>
    <i r="1">
      <x/>
    </i>
    <i r="1">
      <x v="5"/>
    </i>
    <i r="1">
      <x v="6"/>
    </i>
    <i r="1">
      <x v="12"/>
    </i>
    <i r="1">
      <x v="19"/>
    </i>
    <i r="1">
      <x v="20"/>
    </i>
    <i r="1">
      <x v="21"/>
    </i>
    <i r="1">
      <x v="27"/>
    </i>
    <i r="1">
      <x v="32"/>
    </i>
    <i r="1">
      <x v="44"/>
    </i>
    <i r="1">
      <x v="46"/>
    </i>
    <i r="1">
      <x v="47"/>
    </i>
    <i r="1">
      <x v="48"/>
    </i>
    <i r="1">
      <x v="49"/>
    </i>
    <i r="1">
      <x v="52"/>
    </i>
    <i r="1">
      <x v="55"/>
    </i>
    <i r="1">
      <x v="56"/>
    </i>
    <i r="1">
      <x v="57"/>
    </i>
    <i r="1">
      <x v="59"/>
    </i>
    <i r="1">
      <x v="63"/>
    </i>
    <i r="1">
      <x v="64"/>
    </i>
    <i r="1">
      <x v="67"/>
    </i>
    <i r="1">
      <x v="71"/>
    </i>
    <i r="1">
      <x v="76"/>
    </i>
    <i r="1">
      <x v="79"/>
    </i>
    <i r="1">
      <x v="105"/>
    </i>
    <i r="1">
      <x v="125"/>
    </i>
    <i r="1">
      <x v="126"/>
    </i>
    <i r="1">
      <x v="127"/>
    </i>
    <i r="1">
      <x v="128"/>
    </i>
    <i r="1">
      <x v="129"/>
    </i>
    <i r="1">
      <x v="130"/>
    </i>
    <i r="1">
      <x v="143"/>
    </i>
    <i r="1">
      <x v="144"/>
    </i>
    <i r="1">
      <x v="146"/>
    </i>
    <i r="1">
      <x v="148"/>
    </i>
    <i r="1">
      <x v="149"/>
    </i>
    <i r="1">
      <x v="150"/>
    </i>
    <i r="1">
      <x v="167"/>
    </i>
    <i r="1">
      <x v="168"/>
    </i>
    <i r="1">
      <x v="182"/>
    </i>
    <i r="1">
      <x v="183"/>
    </i>
    <i r="1">
      <x v="195"/>
    </i>
    <i r="1">
      <x v="196"/>
    </i>
    <i r="1">
      <x v="197"/>
    </i>
    <i r="1">
      <x v="204"/>
    </i>
    <i r="1">
      <x v="205"/>
    </i>
    <i r="1">
      <x v="208"/>
    </i>
    <i r="1">
      <x v="211"/>
    </i>
    <i r="1">
      <x v="214"/>
    </i>
    <i r="1">
      <x v="218"/>
    </i>
    <i r="1">
      <x v="219"/>
    </i>
    <i r="1">
      <x v="220"/>
    </i>
    <i r="1">
      <x v="225"/>
    </i>
    <i r="1">
      <x v="226"/>
    </i>
    <i r="1">
      <x v="234"/>
    </i>
    <i r="1">
      <x v="238"/>
    </i>
    <i r="1">
      <x v="239"/>
    </i>
    <i r="1">
      <x v="241"/>
    </i>
    <i r="1">
      <x v="251"/>
    </i>
    <i r="1">
      <x v="252"/>
    </i>
    <i r="1">
      <x v="253"/>
    </i>
    <i r="1">
      <x v="254"/>
    </i>
    <i r="1">
      <x v="255"/>
    </i>
    <i r="1">
      <x v="257"/>
    </i>
    <i r="1">
      <x v="260"/>
    </i>
    <i r="1">
      <x v="268"/>
    </i>
    <i r="1">
      <x v="270"/>
    </i>
    <i r="1">
      <x v="279"/>
    </i>
    <i r="1">
      <x v="282"/>
    </i>
    <i r="1">
      <x v="283"/>
    </i>
    <i r="1">
      <x v="287"/>
    </i>
    <i r="1">
      <x v="295"/>
    </i>
    <i r="1">
      <x v="296"/>
    </i>
    <i r="1">
      <x v="318"/>
    </i>
    <i r="1">
      <x v="319"/>
    </i>
    <i r="1">
      <x v="320"/>
    </i>
    <i r="1">
      <x v="321"/>
    </i>
    <i r="1">
      <x v="322"/>
    </i>
    <i r="1">
      <x v="323"/>
    </i>
    <i r="1">
      <x v="324"/>
    </i>
    <i r="1">
      <x v="325"/>
    </i>
    <i r="1">
      <x v="327"/>
    </i>
    <i r="1">
      <x v="332"/>
    </i>
    <i r="1">
      <x v="337"/>
    </i>
    <i r="1">
      <x v="338"/>
    </i>
    <i r="1">
      <x v="339"/>
    </i>
    <i r="1">
      <x v="340"/>
    </i>
    <i r="1">
      <x v="344"/>
    </i>
    <i r="1">
      <x v="349"/>
    </i>
    <i r="1">
      <x v="359"/>
    </i>
    <i r="1">
      <x v="361"/>
    </i>
    <i r="1">
      <x v="365"/>
    </i>
    <i r="1">
      <x v="371"/>
    </i>
    <i r="1">
      <x v="379"/>
    </i>
    <i r="1">
      <x v="390"/>
    </i>
    <i r="1">
      <x v="399"/>
    </i>
    <i>
      <x v="3"/>
    </i>
    <i r="1">
      <x v="2"/>
    </i>
    <i r="1">
      <x v="3"/>
    </i>
    <i r="1">
      <x v="4"/>
    </i>
    <i r="1">
      <x v="7"/>
    </i>
    <i r="1">
      <x v="10"/>
    </i>
    <i r="1">
      <x v="13"/>
    </i>
    <i r="1">
      <x v="15"/>
    </i>
    <i r="1">
      <x v="24"/>
    </i>
    <i r="1">
      <x v="25"/>
    </i>
    <i r="1">
      <x v="30"/>
    </i>
    <i r="1">
      <x v="34"/>
    </i>
    <i r="1">
      <x v="35"/>
    </i>
    <i r="1">
      <x v="40"/>
    </i>
    <i r="1">
      <x v="45"/>
    </i>
    <i r="1">
      <x v="58"/>
    </i>
    <i r="1">
      <x v="61"/>
    </i>
    <i r="1">
      <x v="62"/>
    </i>
    <i r="1">
      <x v="69"/>
    </i>
    <i r="1">
      <x v="73"/>
    </i>
    <i r="1">
      <x v="90"/>
    </i>
    <i r="1">
      <x v="97"/>
    </i>
    <i r="1">
      <x v="101"/>
    </i>
    <i r="1">
      <x v="102"/>
    </i>
    <i r="1">
      <x v="106"/>
    </i>
    <i r="1">
      <x v="110"/>
    </i>
    <i r="1">
      <x v="111"/>
    </i>
    <i r="1">
      <x v="121"/>
    </i>
    <i r="1">
      <x v="122"/>
    </i>
    <i r="1">
      <x v="123"/>
    </i>
    <i r="1">
      <x v="138"/>
    </i>
    <i r="1">
      <x v="154"/>
    </i>
    <i r="1">
      <x v="155"/>
    </i>
    <i r="1">
      <x v="156"/>
    </i>
    <i r="1">
      <x v="163"/>
    </i>
    <i r="1">
      <x v="164"/>
    </i>
    <i r="1">
      <x v="177"/>
    </i>
    <i r="1">
      <x v="178"/>
    </i>
    <i r="1">
      <x v="180"/>
    </i>
    <i r="1">
      <x v="187"/>
    </i>
    <i r="1">
      <x v="188"/>
    </i>
    <i r="1">
      <x v="189"/>
    </i>
    <i r="1">
      <x v="194"/>
    </i>
    <i r="1">
      <x v="202"/>
    </i>
    <i r="1">
      <x v="206"/>
    </i>
    <i r="1">
      <x v="215"/>
    </i>
    <i r="1">
      <x v="216"/>
    </i>
    <i r="1">
      <x v="235"/>
    </i>
    <i r="1">
      <x v="236"/>
    </i>
    <i r="1">
      <x v="242"/>
    </i>
    <i r="1">
      <x v="243"/>
    </i>
    <i r="1">
      <x v="247"/>
    </i>
    <i r="1">
      <x v="256"/>
    </i>
    <i r="1">
      <x v="258"/>
    </i>
    <i r="1">
      <x v="274"/>
    </i>
    <i r="1">
      <x v="276"/>
    </i>
    <i r="1">
      <x v="278"/>
    </i>
    <i r="1">
      <x v="281"/>
    </i>
    <i r="1">
      <x v="289"/>
    </i>
    <i r="1">
      <x v="291"/>
    </i>
    <i r="1">
      <x v="294"/>
    </i>
    <i r="1">
      <x v="297"/>
    </i>
    <i r="1">
      <x v="299"/>
    </i>
    <i r="1">
      <x v="304"/>
    </i>
    <i r="1">
      <x v="308"/>
    </i>
    <i r="1">
      <x v="326"/>
    </i>
    <i r="1">
      <x v="329"/>
    </i>
    <i r="1">
      <x v="330"/>
    </i>
    <i r="1">
      <x v="331"/>
    </i>
    <i r="1">
      <x v="342"/>
    </i>
    <i r="1">
      <x v="353"/>
    </i>
    <i r="1">
      <x v="355"/>
    </i>
    <i r="1">
      <x v="357"/>
    </i>
    <i r="1">
      <x v="362"/>
    </i>
    <i r="1">
      <x v="368"/>
    </i>
    <i r="1">
      <x v="383"/>
    </i>
    <i r="1">
      <x v="384"/>
    </i>
    <i r="1">
      <x v="385"/>
    </i>
    <i r="1">
      <x v="386"/>
    </i>
    <i r="1">
      <x v="387"/>
    </i>
    <i r="1">
      <x v="388"/>
    </i>
    <i r="1">
      <x v="389"/>
    </i>
    <i r="1">
      <x v="398"/>
    </i>
    <i r="1">
      <x v="401"/>
    </i>
    <i r="1">
      <x v="402"/>
    </i>
    <i r="1">
      <x v="403"/>
    </i>
    <i r="1">
      <x v="404"/>
    </i>
    <i r="1">
      <x v="405"/>
    </i>
    <i r="1">
      <x v="406"/>
    </i>
    <i>
      <x v="4"/>
    </i>
    <i r="1">
      <x v="9"/>
    </i>
    <i r="1">
      <x v="38"/>
    </i>
    <i r="1">
      <x v="65"/>
    </i>
    <i r="1">
      <x v="108"/>
    </i>
    <i r="1">
      <x v="185"/>
    </i>
    <i r="1">
      <x v="191"/>
    </i>
    <i r="1">
      <x v="248"/>
    </i>
    <i r="1">
      <x v="275"/>
    </i>
    <i r="1">
      <x v="277"/>
    </i>
    <i r="1">
      <x v="284"/>
    </i>
    <i r="1">
      <x v="285"/>
    </i>
    <i r="1">
      <x v="286"/>
    </i>
    <i r="1">
      <x v="300"/>
    </i>
    <i r="1">
      <x v="301"/>
    </i>
    <i r="1">
      <x v="336"/>
    </i>
    <i r="1">
      <x v="352"/>
    </i>
    <i r="1">
      <x v="378"/>
    </i>
    <i>
      <x v="5"/>
    </i>
    <i r="1">
      <x v="307"/>
    </i>
    <i r="1">
      <x v="391"/>
    </i>
    <i r="1">
      <x v="392"/>
    </i>
    <i r="1">
      <x v="393"/>
    </i>
    <i r="1">
      <x v="394"/>
    </i>
    <i r="1">
      <x v="395"/>
    </i>
    <i>
      <x v="6"/>
    </i>
    <i r="1">
      <x v="22"/>
    </i>
    <i r="1">
      <x v="42"/>
    </i>
    <i r="1">
      <x v="133"/>
    </i>
    <i r="1">
      <x v="224"/>
    </i>
    <i r="1">
      <x v="227"/>
    </i>
    <i r="1">
      <x v="231"/>
    </i>
    <i r="1">
      <x v="249"/>
    </i>
    <i r="1">
      <x v="293"/>
    </i>
    <i r="1">
      <x v="302"/>
    </i>
    <i r="1">
      <x v="351"/>
    </i>
    <i r="1">
      <x v="407"/>
    </i>
    <i t="grand">
      <x/>
    </i>
  </rowItems>
  <colFields count="1">
    <field x="-2"/>
  </colFields>
  <colItems count="2">
    <i>
      <x/>
    </i>
    <i i="1">
      <x v="1"/>
    </i>
  </colItems>
  <dataFields count="2">
    <dataField name="Sum of MIRNs" fld="1" baseField="0" baseItem="1"/>
    <dataField name="Sum of NMIs" fld="4" baseField="0"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M45:P67" firstHeaderRow="0" firstDataRow="1" firstDataCol="1"/>
  <pivotFields count="11">
    <pivotField dataField="1" showAll="0"/>
    <pivotField showAll="0"/>
    <pivotField showAll="0"/>
    <pivotField showAll="0"/>
    <pivotField dataField="1" showAll="0"/>
    <pivotField axis="axisRow" showAl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showAll="0">
      <items count="135">
        <item x="1"/>
        <item x="105"/>
        <item x="25"/>
        <item x="48"/>
        <item x="5"/>
        <item x="8"/>
        <item x="123"/>
        <item x="13"/>
        <item x="69"/>
        <item x="3"/>
        <item x="22"/>
        <item x="92"/>
        <item x="111"/>
        <item x="106"/>
        <item x="58"/>
        <item x="129"/>
        <item x="128"/>
        <item x="76"/>
        <item x="62"/>
        <item x="66"/>
        <item x="64"/>
        <item x="97"/>
        <item x="29"/>
        <item x="47"/>
        <item x="41"/>
        <item x="11"/>
        <item x="70"/>
        <item x="33"/>
        <item x="40"/>
        <item x="107"/>
        <item x="45"/>
        <item x="17"/>
        <item x="10"/>
        <item x="73"/>
        <item x="72"/>
        <item x="109"/>
        <item x="49"/>
        <item x="27"/>
        <item x="88"/>
        <item x="19"/>
        <item x="23"/>
        <item x="18"/>
        <item x="86"/>
        <item x="39"/>
        <item x="54"/>
        <item x="71"/>
        <item x="53"/>
        <item x="16"/>
        <item x="21"/>
        <item x="81"/>
        <item x="43"/>
        <item x="61"/>
        <item x="14"/>
        <item x="82"/>
        <item x="34"/>
        <item x="52"/>
        <item x="12"/>
        <item x="44"/>
        <item x="63"/>
        <item x="28"/>
        <item x="24"/>
        <item x="42"/>
        <item x="68"/>
        <item x="89"/>
        <item x="84"/>
        <item x="83"/>
        <item x="85"/>
        <item x="15"/>
        <item x="99"/>
        <item x="113"/>
        <item x="36"/>
        <item x="95"/>
        <item x="78"/>
        <item x="120"/>
        <item x="87"/>
        <item x="114"/>
        <item x="77"/>
        <item x="115"/>
        <item x="26"/>
        <item x="32"/>
        <item x="55"/>
        <item x="56"/>
        <item x="51"/>
        <item x="6"/>
        <item x="91"/>
        <item x="57"/>
        <item x="9"/>
        <item x="67"/>
        <item x="30"/>
        <item x="59"/>
        <item x="75"/>
        <item x="60"/>
        <item x="133"/>
        <item x="46"/>
        <item x="80"/>
        <item x="0"/>
        <item x="93"/>
        <item x="110"/>
        <item x="101"/>
        <item x="79"/>
        <item x="37"/>
        <item x="38"/>
        <item x="112"/>
        <item x="118"/>
        <item x="104"/>
        <item x="98"/>
        <item x="94"/>
        <item x="96"/>
        <item x="4"/>
        <item x="103"/>
        <item x="35"/>
        <item x="124"/>
        <item x="102"/>
        <item x="108"/>
        <item x="121"/>
        <item x="100"/>
        <item x="20"/>
        <item x="74"/>
        <item x="125"/>
        <item x="7"/>
        <item x="50"/>
        <item x="65"/>
        <item x="117"/>
        <item x="31"/>
        <item x="116"/>
        <item x="126"/>
        <item x="90"/>
        <item x="119"/>
        <item x="127"/>
        <item x="130"/>
        <item x="132"/>
        <item x="131"/>
        <item x="122"/>
        <item x="2"/>
        <item t="default"/>
      </items>
    </pivotField>
    <pivotField showAll="0" defaultSubtotal="0"/>
    <pivotField showAll="0" defaultSubtotal="0"/>
    <pivotField showAll="0" defaultSubtotal="0">
      <items count="2">
        <item sd="0" x="0"/>
        <item sd="0" x="1"/>
      </items>
    </pivotField>
    <pivotField dragToRow="0" dragToCol="0" dragToPage="0" showAll="0" defaultSubtotal="0"/>
  </pivotFields>
  <rowFields count="1">
    <field x="5"/>
  </rowFields>
  <rowItems count="22">
    <i>
      <x v="1"/>
    </i>
    <i>
      <x v="2"/>
    </i>
    <i>
      <x v="3"/>
    </i>
    <i>
      <x v="4"/>
    </i>
    <i>
      <x v="5"/>
    </i>
    <i>
      <x v="6"/>
    </i>
    <i>
      <x v="7"/>
    </i>
    <i>
      <x v="8"/>
    </i>
    <i>
      <x v="9"/>
    </i>
    <i>
      <x v="10"/>
    </i>
    <i>
      <x v="11"/>
    </i>
    <i>
      <x v="12"/>
    </i>
    <i>
      <x v="13"/>
    </i>
    <i>
      <x v="14"/>
    </i>
    <i>
      <x v="15"/>
    </i>
    <i>
      <x v="16"/>
    </i>
    <i>
      <x v="17"/>
    </i>
    <i>
      <x v="18"/>
    </i>
    <i>
      <x v="19"/>
    </i>
    <i>
      <x v="20"/>
    </i>
    <i>
      <x v="30"/>
    </i>
    <i t="grand">
      <x/>
    </i>
  </rowItems>
  <colFields count="1">
    <field x="-2"/>
  </colFields>
  <colItems count="3">
    <i>
      <x/>
    </i>
    <i i="1">
      <x v="1"/>
    </i>
    <i i="2">
      <x v="2"/>
    </i>
  </colItems>
  <dataFields count="3">
    <dataField name="Count of CITY" fld="0" subtotal="count" baseField="0" baseItem="0"/>
    <dataField name="Sum of NMIs" fld="4" baseField="5" baseItem="1"/>
    <dataField name="Count of NMIs" fld="4" subtotal="count" showDataAs="percentOfTotal" baseField="5" baseItem="1" numFmtId="10"/>
  </dataFields>
  <formats count="2">
    <format dxfId="1">
      <pivotArea dataOnly="0" labelOnly="1" fieldPosition="0">
        <references count="1">
          <reference field="5" count="0"/>
        </references>
      </pivotArea>
    </format>
    <format dxfId="0">
      <pivotArea outline="0" fieldPosition="0">
        <references count="1">
          <reference field="4294967294"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L8:N16" firstHeaderRow="0" firstDataRow="1" firstDataCol="1"/>
  <pivotFields count="11">
    <pivotField showAll="0"/>
    <pivotField dataField="1" showAll="0"/>
    <pivotField showAll="0"/>
    <pivotField showAll="0"/>
    <pivotField dataField="1" showAll="0"/>
    <pivotField showAl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showAll="0">
      <items count="135">
        <item x="1"/>
        <item x="105"/>
        <item x="25"/>
        <item x="48"/>
        <item x="5"/>
        <item x="8"/>
        <item x="123"/>
        <item x="13"/>
        <item x="69"/>
        <item x="3"/>
        <item x="22"/>
        <item x="92"/>
        <item x="111"/>
        <item x="106"/>
        <item x="58"/>
        <item x="129"/>
        <item x="128"/>
        <item x="76"/>
        <item x="62"/>
        <item x="66"/>
        <item x="64"/>
        <item x="97"/>
        <item x="29"/>
        <item x="47"/>
        <item x="41"/>
        <item x="11"/>
        <item x="70"/>
        <item x="33"/>
        <item x="40"/>
        <item x="107"/>
        <item x="45"/>
        <item x="17"/>
        <item x="10"/>
        <item x="73"/>
        <item x="72"/>
        <item x="109"/>
        <item x="49"/>
        <item x="27"/>
        <item x="88"/>
        <item x="19"/>
        <item x="23"/>
        <item x="18"/>
        <item x="86"/>
        <item x="39"/>
        <item x="54"/>
        <item x="71"/>
        <item x="53"/>
        <item x="16"/>
        <item x="21"/>
        <item x="81"/>
        <item x="43"/>
        <item x="61"/>
        <item x="14"/>
        <item x="82"/>
        <item x="34"/>
        <item x="52"/>
        <item x="12"/>
        <item x="44"/>
        <item x="63"/>
        <item x="28"/>
        <item x="24"/>
        <item x="42"/>
        <item x="68"/>
        <item x="89"/>
        <item x="84"/>
        <item x="83"/>
        <item x="85"/>
        <item x="15"/>
        <item x="99"/>
        <item x="113"/>
        <item x="36"/>
        <item x="95"/>
        <item x="78"/>
        <item x="120"/>
        <item x="87"/>
        <item x="114"/>
        <item x="77"/>
        <item x="115"/>
        <item x="26"/>
        <item x="32"/>
        <item x="55"/>
        <item x="56"/>
        <item x="51"/>
        <item x="6"/>
        <item x="91"/>
        <item x="57"/>
        <item x="9"/>
        <item x="67"/>
        <item x="30"/>
        <item x="59"/>
        <item x="75"/>
        <item x="60"/>
        <item x="133"/>
        <item x="46"/>
        <item x="80"/>
        <item x="0"/>
        <item x="93"/>
        <item x="110"/>
        <item x="101"/>
        <item x="79"/>
        <item x="37"/>
        <item x="38"/>
        <item x="112"/>
        <item x="118"/>
        <item x="104"/>
        <item x="98"/>
        <item x="94"/>
        <item x="96"/>
        <item x="4"/>
        <item x="103"/>
        <item x="35"/>
        <item x="124"/>
        <item x="102"/>
        <item x="108"/>
        <item x="121"/>
        <item x="100"/>
        <item x="20"/>
        <item x="74"/>
        <item x="125"/>
        <item x="7"/>
        <item x="50"/>
        <item x="65"/>
        <item x="117"/>
        <item x="31"/>
        <item x="116"/>
        <item x="126"/>
        <item x="90"/>
        <item x="119"/>
        <item x="127"/>
        <item x="130"/>
        <item x="132"/>
        <item x="131"/>
        <item x="122"/>
        <item x="2"/>
        <item t="default"/>
      </items>
    </pivotField>
    <pivotField showAll="0" defaultSubtotal="0"/>
    <pivotField axis="axisRow" showAll="0" defaultSubtotal="0">
      <items count="8">
        <item x="1"/>
        <item x="3"/>
        <item x="0"/>
        <item x="2"/>
        <item x="4"/>
        <item x="6"/>
        <item x="5"/>
        <item m="1" x="7"/>
      </items>
    </pivotField>
    <pivotField showAll="0" defaultSubtotal="0">
      <items count="2">
        <item sd="0" x="0"/>
        <item sd="0" x="1"/>
      </items>
    </pivotField>
    <pivotField dragToRow="0" dragToCol="0" dragToPage="0" showAll="0" defaultSubtotal="0"/>
  </pivotFields>
  <rowFields count="1">
    <field x="8"/>
  </rowFields>
  <rowItems count="8">
    <i>
      <x/>
    </i>
    <i>
      <x v="1"/>
    </i>
    <i>
      <x v="2"/>
    </i>
    <i>
      <x v="3"/>
    </i>
    <i>
      <x v="4"/>
    </i>
    <i>
      <x v="5"/>
    </i>
    <i>
      <x v="6"/>
    </i>
    <i t="grand">
      <x/>
    </i>
  </rowItems>
  <colFields count="1">
    <field x="-2"/>
  </colFields>
  <colItems count="2">
    <i>
      <x/>
    </i>
    <i i="1">
      <x v="1"/>
    </i>
  </colItems>
  <dataFields count="2">
    <dataField name="Sum of MIRNs" fld="1" baseField="0" baseItem="1"/>
    <dataField name="Sum of NMIs" fld="4" baseField="0"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4.bin"/><Relationship Id="rId4"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3"/>
  <sheetViews>
    <sheetView tabSelected="1" zoomScale="85" zoomScaleNormal="85" workbookViewId="0"/>
  </sheetViews>
  <sheetFormatPr defaultColWidth="0" defaultRowHeight="15" customHeight="1" zeroHeight="1" x14ac:dyDescent="0.25"/>
  <cols>
    <col min="1" max="11" width="9.140625" style="1" customWidth="1"/>
    <col min="12" max="16384" width="9.140625"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1:11" x14ac:dyDescent="0.25"/>
    <row r="34" spans="1:11" x14ac:dyDescent="0.25"/>
    <row r="35" spans="1:11" x14ac:dyDescent="0.25"/>
    <row r="36" spans="1:11" x14ac:dyDescent="0.25">
      <c r="A36" s="2"/>
      <c r="B36" s="2"/>
      <c r="C36" s="2"/>
      <c r="D36" s="2"/>
      <c r="E36" s="2"/>
      <c r="F36" s="2"/>
      <c r="G36" s="2"/>
      <c r="H36" s="2"/>
      <c r="I36" s="2"/>
      <c r="J36" s="2"/>
      <c r="K36" s="2"/>
    </row>
    <row r="37" spans="1:11" x14ac:dyDescent="0.25">
      <c r="A37" s="2"/>
      <c r="B37" s="2"/>
      <c r="C37" s="2"/>
      <c r="D37" s="2"/>
      <c r="E37" s="2"/>
      <c r="F37" s="2"/>
      <c r="G37" s="2"/>
      <c r="H37" s="2"/>
      <c r="I37" s="2"/>
      <c r="J37" s="2"/>
      <c r="K37" s="2"/>
    </row>
    <row r="38" spans="1:11" x14ac:dyDescent="0.25">
      <c r="A38" s="2"/>
      <c r="B38" s="2"/>
      <c r="C38" s="2"/>
      <c r="D38" s="2"/>
      <c r="E38" s="2"/>
      <c r="F38" s="2"/>
      <c r="G38" s="2"/>
      <c r="H38" s="2"/>
      <c r="I38" s="2"/>
      <c r="J38" s="2"/>
      <c r="K38" s="2"/>
    </row>
    <row r="39" spans="1:11" x14ac:dyDescent="0.25">
      <c r="A39" s="2"/>
      <c r="B39" s="2"/>
      <c r="C39" s="2"/>
      <c r="D39" s="2"/>
      <c r="E39" s="2"/>
      <c r="F39" s="2"/>
      <c r="G39" s="2"/>
      <c r="H39" s="2"/>
      <c r="I39" s="2"/>
      <c r="J39" s="2"/>
      <c r="K39" s="2"/>
    </row>
    <row r="40" spans="1:11" x14ac:dyDescent="0.25">
      <c r="A40" s="2"/>
      <c r="B40" s="2"/>
      <c r="C40" s="2"/>
      <c r="D40" s="2"/>
      <c r="E40" s="2"/>
      <c r="F40" s="2"/>
      <c r="G40" s="2"/>
      <c r="H40" s="2"/>
      <c r="I40" s="2"/>
      <c r="J40" s="2"/>
      <c r="K40" s="2"/>
    </row>
    <row r="41" spans="1:11" x14ac:dyDescent="0.25">
      <c r="A41" s="2"/>
      <c r="B41" s="2"/>
      <c r="C41" s="2"/>
      <c r="D41" s="2"/>
      <c r="E41" s="2"/>
      <c r="F41" s="2"/>
      <c r="G41" s="2"/>
      <c r="H41" s="2"/>
      <c r="I41" s="2"/>
      <c r="J41" s="2"/>
      <c r="K41" s="2"/>
    </row>
    <row r="42" spans="1:11" x14ac:dyDescent="0.25">
      <c r="A42" s="3"/>
      <c r="B42" s="3"/>
      <c r="C42" s="3"/>
      <c r="D42" s="3"/>
      <c r="E42" s="3"/>
      <c r="F42" s="3"/>
      <c r="G42" s="3"/>
      <c r="H42" s="3"/>
      <c r="I42" s="3"/>
      <c r="J42" s="3"/>
      <c r="K42" s="3"/>
    </row>
    <row r="43" spans="1:11" x14ac:dyDescent="0.25">
      <c r="A43" s="3"/>
      <c r="B43" s="3"/>
      <c r="C43" s="3"/>
      <c r="D43" s="3"/>
      <c r="E43" s="3"/>
      <c r="F43" s="3"/>
      <c r="G43" s="3"/>
      <c r="H43" s="3"/>
      <c r="I43" s="3"/>
      <c r="J43" s="3"/>
      <c r="K43" s="3"/>
    </row>
    <row r="44" spans="1:11" x14ac:dyDescent="0.25">
      <c r="A44" s="3"/>
      <c r="B44" s="3"/>
      <c r="C44" s="3"/>
      <c r="D44" s="3"/>
      <c r="E44" s="3"/>
      <c r="F44" s="3"/>
      <c r="G44" s="3"/>
      <c r="H44" s="3"/>
      <c r="I44" s="3"/>
      <c r="J44" s="3"/>
      <c r="K44" s="3"/>
    </row>
    <row r="45" spans="1:11" x14ac:dyDescent="0.25">
      <c r="A45" s="3"/>
      <c r="B45" s="3"/>
      <c r="C45" s="3"/>
      <c r="D45" s="3"/>
      <c r="E45" s="3"/>
      <c r="F45" s="3"/>
      <c r="G45" s="3"/>
      <c r="H45" s="3"/>
      <c r="I45" s="3"/>
      <c r="J45" s="3"/>
      <c r="K45" s="3"/>
    </row>
    <row r="46" spans="1:11" x14ac:dyDescent="0.25">
      <c r="A46" s="3"/>
      <c r="B46" s="3"/>
      <c r="C46" s="3"/>
      <c r="D46" s="3"/>
      <c r="E46" s="3"/>
      <c r="F46" s="3"/>
      <c r="G46" s="3"/>
      <c r="H46" s="3"/>
      <c r="I46" s="3"/>
      <c r="J46" s="3"/>
      <c r="K46" s="3"/>
    </row>
    <row r="47" spans="1:11" x14ac:dyDescent="0.25">
      <c r="A47" s="3"/>
      <c r="B47" s="3"/>
      <c r="C47" s="3"/>
      <c r="D47" s="3"/>
      <c r="E47" s="3"/>
      <c r="F47" s="3"/>
      <c r="G47" s="3"/>
      <c r="H47" s="3"/>
      <c r="I47" s="3"/>
      <c r="J47" s="3"/>
      <c r="K47" s="3"/>
    </row>
    <row r="48" spans="1:11" x14ac:dyDescent="0.25">
      <c r="A48" s="3"/>
      <c r="B48" s="3"/>
      <c r="C48" s="3"/>
      <c r="D48" s="3"/>
      <c r="E48" s="3"/>
      <c r="F48" s="3"/>
      <c r="G48" s="3"/>
      <c r="H48" s="3"/>
      <c r="I48" s="3"/>
      <c r="J48" s="3"/>
      <c r="K48" s="3"/>
    </row>
    <row r="49" spans="1:11" x14ac:dyDescent="0.25">
      <c r="A49" s="3"/>
      <c r="B49" s="3"/>
      <c r="C49" s="3"/>
      <c r="D49" s="3"/>
      <c r="E49" s="3"/>
      <c r="F49" s="3"/>
      <c r="G49" s="3"/>
      <c r="H49" s="3"/>
      <c r="I49" s="3"/>
      <c r="J49" s="3"/>
      <c r="K49" s="3"/>
    </row>
    <row r="50" spans="1:11" x14ac:dyDescent="0.25">
      <c r="A50" s="3"/>
      <c r="B50" s="3"/>
      <c r="C50" s="3"/>
      <c r="D50" s="3"/>
      <c r="E50" s="3"/>
      <c r="F50" s="3"/>
      <c r="G50" s="3"/>
      <c r="H50" s="3"/>
      <c r="I50" s="3"/>
      <c r="J50" s="3"/>
      <c r="K50" s="3"/>
    </row>
    <row r="51" spans="1:11" x14ac:dyDescent="0.25">
      <c r="A51" s="3"/>
      <c r="B51" s="3"/>
      <c r="C51" s="3"/>
      <c r="D51" s="3"/>
      <c r="E51" s="3"/>
      <c r="F51" s="3"/>
      <c r="G51" s="3"/>
      <c r="H51" s="3"/>
      <c r="I51" s="3"/>
      <c r="J51" s="3"/>
      <c r="K51" s="3"/>
    </row>
    <row r="52" spans="1:11" x14ac:dyDescent="0.25">
      <c r="A52" s="3"/>
      <c r="B52" s="3"/>
      <c r="C52" s="3"/>
      <c r="D52" s="3"/>
      <c r="E52" s="3"/>
      <c r="F52" s="3"/>
      <c r="G52" s="3"/>
      <c r="H52" s="3"/>
      <c r="I52" s="3"/>
      <c r="J52" s="3"/>
      <c r="K52" s="3"/>
    </row>
    <row r="53" spans="1:11" hidden="1"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activeCell="E9" sqref="E9"/>
    </sheetView>
  </sheetViews>
  <sheetFormatPr defaultRowHeight="14.25" x14ac:dyDescent="0.2"/>
  <cols>
    <col min="1" max="1" width="18.85546875" style="4" customWidth="1"/>
    <col min="2" max="2" width="12.140625" style="4" customWidth="1"/>
    <col min="3" max="3" width="13.7109375" style="4" customWidth="1"/>
    <col min="4" max="4" width="12.5703125" style="4" customWidth="1"/>
    <col min="5" max="5" width="12.42578125" style="4" customWidth="1"/>
    <col min="6" max="6" width="14.5703125" style="4" customWidth="1"/>
    <col min="7" max="7" width="26.140625" style="4" customWidth="1"/>
    <col min="8" max="10" width="9.140625" style="4"/>
    <col min="11" max="11" width="12.42578125" style="4" customWidth="1"/>
    <col min="12" max="16384" width="9.140625" style="4"/>
  </cols>
  <sheetData>
    <row r="1" spans="1:11" ht="45" x14ac:dyDescent="0.2">
      <c r="A1" s="21" t="s">
        <v>0</v>
      </c>
      <c r="B1" s="20" t="s">
        <v>33</v>
      </c>
      <c r="C1" s="20" t="s">
        <v>32</v>
      </c>
      <c r="D1" s="20" t="s">
        <v>31</v>
      </c>
      <c r="E1" s="20" t="s">
        <v>12</v>
      </c>
      <c r="F1" s="20" t="s">
        <v>30</v>
      </c>
      <c r="G1" s="21" t="s">
        <v>28</v>
      </c>
      <c r="H1" s="20" t="s">
        <v>29</v>
      </c>
      <c r="I1" s="20" t="s">
        <v>28</v>
      </c>
      <c r="J1" s="20" t="s">
        <v>27</v>
      </c>
      <c r="K1" s="20" t="s">
        <v>26</v>
      </c>
    </row>
    <row r="2" spans="1:11" ht="34.5" thickBot="1" x14ac:dyDescent="0.25">
      <c r="A2" s="19" t="str">
        <f>'1.5 Residential Penetration'!A12</f>
        <v>ANDREWS FARM</v>
      </c>
      <c r="B2" s="18">
        <f>'1.5 Residential Penetration'!B12</f>
        <v>2838</v>
      </c>
      <c r="C2" s="15">
        <f>'1.5 Residential Penetration'!C12</f>
        <v>544</v>
      </c>
      <c r="D2" s="17">
        <f>'1.5 Residential Penetration'!E12</f>
        <v>2892</v>
      </c>
      <c r="E2" s="16">
        <f>'1.5 Residential Penetration'!F12</f>
        <v>0.98132780082987547</v>
      </c>
      <c r="F2" s="15" t="s">
        <v>17</v>
      </c>
      <c r="G2" s="14" t="s">
        <v>18</v>
      </c>
      <c r="H2" s="15" t="s">
        <v>17</v>
      </c>
      <c r="I2" s="14"/>
      <c r="J2" s="13">
        <f>'1.5 Residential Penetration'!J12</f>
        <v>5</v>
      </c>
      <c r="K2" s="12">
        <f t="shared" ref="K2:K13" si="0">J2/B2</f>
        <v>1.7618040873854828E-3</v>
      </c>
    </row>
    <row r="3" spans="1:11" ht="34.5" thickBot="1" x14ac:dyDescent="0.25">
      <c r="A3" s="14" t="str">
        <f>'1.5 Residential Penetration'!A33</f>
        <v>BLAKEVIEW</v>
      </c>
      <c r="B3" s="17">
        <f>'1.5 Residential Penetration'!B33</f>
        <v>2909</v>
      </c>
      <c r="C3" s="15">
        <f>'1.5 Residential Penetration'!C33</f>
        <v>822</v>
      </c>
      <c r="D3" s="17">
        <f>'1.5 Residential Penetration'!E33</f>
        <v>3021</v>
      </c>
      <c r="E3" s="16">
        <f>'1.5 Residential Penetration'!F33</f>
        <v>0.96292618338298575</v>
      </c>
      <c r="F3" s="15" t="s">
        <v>19</v>
      </c>
      <c r="G3" s="14" t="s">
        <v>18</v>
      </c>
      <c r="H3" s="15" t="s">
        <v>17</v>
      </c>
      <c r="I3" s="14"/>
      <c r="J3" s="13">
        <f>'1.5 Residential Penetration'!J33</f>
        <v>17</v>
      </c>
      <c r="K3" s="12">
        <f t="shared" si="0"/>
        <v>5.8439326228944656E-3</v>
      </c>
    </row>
    <row r="4" spans="1:11" ht="34.5" thickBot="1" x14ac:dyDescent="0.25">
      <c r="A4" s="14" t="str">
        <f>'1.5 Residential Penetration'!A63</f>
        <v>CRAIGBURN FARM</v>
      </c>
      <c r="B4" s="17">
        <f>'1.5 Residential Penetration'!B63</f>
        <v>894</v>
      </c>
      <c r="C4" s="15">
        <f>'1.5 Residential Penetration'!C63</f>
        <v>232</v>
      </c>
      <c r="D4" s="17">
        <f>'1.5 Residential Penetration'!E63</f>
        <v>937</v>
      </c>
      <c r="E4" s="16">
        <f>'1.5 Residential Penetration'!F63</f>
        <v>0.95410885805763068</v>
      </c>
      <c r="F4" s="15" t="s">
        <v>17</v>
      </c>
      <c r="G4" s="14" t="s">
        <v>18</v>
      </c>
      <c r="H4" s="15" t="s">
        <v>22</v>
      </c>
      <c r="I4" s="14" t="s">
        <v>21</v>
      </c>
      <c r="J4" s="13">
        <f>'1.5 Residential Penetration'!J63</f>
        <v>2</v>
      </c>
      <c r="K4" s="12">
        <f t="shared" si="0"/>
        <v>2.2371364653243847E-3</v>
      </c>
    </row>
    <row r="5" spans="1:11" ht="102" thickBot="1" x14ac:dyDescent="0.25">
      <c r="A5" s="14" t="str">
        <f>'1.5 Residential Penetration'!A102</f>
        <v>EYRE</v>
      </c>
      <c r="B5" s="17">
        <f>'1.5 Residential Penetration'!B102</f>
        <v>211</v>
      </c>
      <c r="C5" s="15" t="str">
        <f>'1.5 Residential Penetration'!C102</f>
        <v/>
      </c>
      <c r="D5" s="17">
        <f>'1.5 Residential Penetration'!E102</f>
        <v>227</v>
      </c>
      <c r="E5" s="16">
        <f>'1.5 Residential Penetration'!F102</f>
        <v>0.92951541850220265</v>
      </c>
      <c r="F5" s="15" t="s">
        <v>19</v>
      </c>
      <c r="G5" s="14" t="s">
        <v>25</v>
      </c>
      <c r="H5" s="15" t="s">
        <v>22</v>
      </c>
      <c r="I5" s="14" t="s">
        <v>24</v>
      </c>
      <c r="J5" s="13">
        <f>'1.5 Residential Penetration'!J102</f>
        <v>12</v>
      </c>
      <c r="K5" s="12">
        <f t="shared" si="0"/>
        <v>5.6872037914691941E-2</v>
      </c>
    </row>
    <row r="6" spans="1:11" ht="34.5" thickBot="1" x14ac:dyDescent="0.25">
      <c r="A6" s="14" t="str">
        <f>'1.5 Residential Penetration'!A196</f>
        <v>LIGHTSVIEW</v>
      </c>
      <c r="B6" s="17">
        <f>'1.5 Residential Penetration'!B196</f>
        <v>1856</v>
      </c>
      <c r="C6" s="15">
        <f>'1.5 Residential Penetration'!C196</f>
        <v>136</v>
      </c>
      <c r="D6" s="17">
        <f>'1.5 Residential Penetration'!E196</f>
        <v>1891</v>
      </c>
      <c r="E6" s="16">
        <f>'1.5 Residential Penetration'!F196</f>
        <v>0.98149127445795881</v>
      </c>
      <c r="F6" s="15" t="s">
        <v>17</v>
      </c>
      <c r="G6" s="14" t="s">
        <v>23</v>
      </c>
      <c r="H6" s="15" t="s">
        <v>22</v>
      </c>
      <c r="I6" s="14" t="s">
        <v>21</v>
      </c>
      <c r="J6" s="13">
        <f>'1.5 Residential Penetration'!J196</f>
        <v>10</v>
      </c>
      <c r="K6" s="12">
        <f t="shared" si="0"/>
        <v>5.387931034482759E-3</v>
      </c>
    </row>
    <row r="7" spans="1:11" ht="34.5" thickBot="1" x14ac:dyDescent="0.25">
      <c r="A7" s="14" t="str">
        <f>'1.5 Residential Penetration'!A232</f>
        <v>MUNNO PARA</v>
      </c>
      <c r="B7" s="17">
        <f>'1.5 Residential Penetration'!B232</f>
        <v>1690</v>
      </c>
      <c r="C7" s="15">
        <f>'1.5 Residential Penetration'!C232</f>
        <v>426</v>
      </c>
      <c r="D7" s="17">
        <f>'1.5 Residential Penetration'!E232</f>
        <v>1715</v>
      </c>
      <c r="E7" s="16">
        <f>'1.5 Residential Penetration'!F232</f>
        <v>0.98542274052478129</v>
      </c>
      <c r="F7" s="15" t="s">
        <v>19</v>
      </c>
      <c r="G7" s="14" t="s">
        <v>18</v>
      </c>
      <c r="H7" s="15" t="s">
        <v>17</v>
      </c>
      <c r="I7" s="14"/>
      <c r="J7" s="13">
        <f>'1.5 Residential Penetration'!J232</f>
        <v>30</v>
      </c>
      <c r="K7" s="12">
        <f t="shared" si="0"/>
        <v>1.7751479289940829E-2</v>
      </c>
    </row>
    <row r="8" spans="1:11" ht="34.5" thickBot="1" x14ac:dyDescent="0.25">
      <c r="A8" s="14" t="str">
        <f>'1.5 Residential Penetration'!A248</f>
        <v>NORTHFIELD</v>
      </c>
      <c r="B8" s="17">
        <f>'1.5 Residential Penetration'!B248</f>
        <v>1489</v>
      </c>
      <c r="C8" s="15">
        <f>'1.5 Residential Penetration'!C248</f>
        <v>344</v>
      </c>
      <c r="D8" s="17">
        <f>'1.5 Residential Penetration'!E248</f>
        <v>1713</v>
      </c>
      <c r="E8" s="16">
        <f>'1.5 Residential Penetration'!F248</f>
        <v>0.86923525977816696</v>
      </c>
      <c r="F8" s="15" t="s">
        <v>19</v>
      </c>
      <c r="G8" s="14" t="s">
        <v>18</v>
      </c>
      <c r="H8" s="15" t="s">
        <v>17</v>
      </c>
      <c r="I8" s="14"/>
      <c r="J8" s="13">
        <f>'1.5 Residential Penetration'!J248</f>
        <v>16</v>
      </c>
      <c r="K8" s="12">
        <f t="shared" si="0"/>
        <v>1.0745466756212223E-2</v>
      </c>
    </row>
    <row r="9" spans="1:11" ht="34.5" thickBot="1" x14ac:dyDescent="0.25">
      <c r="A9" s="14" t="str">
        <f>'1.5 Residential Penetration'!A249</f>
        <v>NORTHGATE</v>
      </c>
      <c r="B9" s="17">
        <f>'1.5 Residential Penetration'!B249</f>
        <v>1122</v>
      </c>
      <c r="C9" s="15">
        <f>'1.5 Residential Penetration'!C249</f>
        <v>1150</v>
      </c>
      <c r="D9" s="17">
        <f>'1.5 Residential Penetration'!E249</f>
        <v>1169</v>
      </c>
      <c r="E9" s="16">
        <f>'1.5 Residential Penetration'!F249</f>
        <v>0.95979469632164238</v>
      </c>
      <c r="F9" s="15" t="s">
        <v>17</v>
      </c>
      <c r="G9" s="14" t="s">
        <v>18</v>
      </c>
      <c r="H9" s="15" t="s">
        <v>17</v>
      </c>
      <c r="I9" s="14"/>
      <c r="J9" s="13">
        <f>'1.5 Residential Penetration'!J249</f>
        <v>8</v>
      </c>
      <c r="K9" s="12">
        <f t="shared" si="0"/>
        <v>7.1301247771836003E-3</v>
      </c>
    </row>
    <row r="10" spans="1:11" ht="23.25" thickBot="1" x14ac:dyDescent="0.25">
      <c r="A10" s="14" t="str">
        <f>'1.5 Residential Penetration'!A324</f>
        <v>SEACOMBE GARDENS</v>
      </c>
      <c r="B10" s="17">
        <f>'1.5 Residential Penetration'!B324</f>
        <v>1294</v>
      </c>
      <c r="C10" s="15">
        <f>'1.5 Residential Penetration'!C324</f>
        <v>264</v>
      </c>
      <c r="D10" s="17">
        <f>'1.5 Residential Penetration'!E324</f>
        <v>1455</v>
      </c>
      <c r="E10" s="16">
        <f>'1.5 Residential Penetration'!F324</f>
        <v>0.88934707903780064</v>
      </c>
      <c r="F10" s="15" t="s">
        <v>19</v>
      </c>
      <c r="G10" s="14" t="s">
        <v>20</v>
      </c>
      <c r="H10" s="15" t="s">
        <v>19</v>
      </c>
      <c r="I10" s="14"/>
      <c r="J10" s="13">
        <f>'1.5 Residential Penetration'!J324</f>
        <v>10</v>
      </c>
      <c r="K10" s="12">
        <f t="shared" si="0"/>
        <v>7.7279752704791345E-3</v>
      </c>
    </row>
    <row r="11" spans="1:11" ht="34.5" thickBot="1" x14ac:dyDescent="0.25">
      <c r="A11" s="14" t="str">
        <f>'1.5 Residential Penetration'!A328</f>
        <v>SEAFORD MEADOWS</v>
      </c>
      <c r="B11" s="17">
        <f>'1.5 Residential Penetration'!B328</f>
        <v>1626</v>
      </c>
      <c r="C11" s="15">
        <f>'1.5 Residential Penetration'!C328</f>
        <v>886</v>
      </c>
      <c r="D11" s="17">
        <f>'1.5 Residential Penetration'!E328</f>
        <v>1702</v>
      </c>
      <c r="E11" s="16">
        <f>'1.5 Residential Penetration'!F328</f>
        <v>0.95534665099882488</v>
      </c>
      <c r="F11" s="15" t="s">
        <v>19</v>
      </c>
      <c r="G11" s="14" t="s">
        <v>18</v>
      </c>
      <c r="H11" s="15" t="s">
        <v>17</v>
      </c>
      <c r="I11" s="14"/>
      <c r="J11" s="13">
        <f>'1.5 Residential Penetration'!J328</f>
        <v>4</v>
      </c>
      <c r="K11" s="12">
        <f t="shared" si="0"/>
        <v>2.4600246002460025E-3</v>
      </c>
    </row>
    <row r="12" spans="1:11" ht="34.5" thickBot="1" x14ac:dyDescent="0.25">
      <c r="A12" s="14" t="str">
        <f>'1.5 Residential Penetration'!A346</f>
        <v>ST CLAIR</v>
      </c>
      <c r="B12" s="17">
        <f>'1.5 Residential Penetration'!B346</f>
        <v>861</v>
      </c>
      <c r="C12" s="15">
        <f>'1.5 Residential Penetration'!C346</f>
        <v>385</v>
      </c>
      <c r="D12" s="17">
        <f>'1.5 Residential Penetration'!E346</f>
        <v>992</v>
      </c>
      <c r="E12" s="16">
        <f>'1.5 Residential Penetration'!F346</f>
        <v>0.86794354838709675</v>
      </c>
      <c r="F12" s="15" t="s">
        <v>17</v>
      </c>
      <c r="G12" s="14" t="s">
        <v>18</v>
      </c>
      <c r="H12" s="15" t="s">
        <v>17</v>
      </c>
      <c r="I12" s="14"/>
      <c r="J12" s="13">
        <f>'1.5 Residential Penetration'!J346</f>
        <v>13</v>
      </c>
      <c r="K12" s="12">
        <f t="shared" si="0"/>
        <v>1.5098722415795587E-2</v>
      </c>
    </row>
    <row r="13" spans="1:11" ht="34.5" thickBot="1" x14ac:dyDescent="0.25">
      <c r="A13" s="14" t="str">
        <f>'1.5 Residential Penetration'!A396</f>
        <v>WHYALLA JENKINS</v>
      </c>
      <c r="B13" s="17">
        <f>'1.5 Residential Penetration'!B396</f>
        <v>768</v>
      </c>
      <c r="C13" s="15">
        <f>'1.5 Residential Penetration'!C396</f>
        <v>252</v>
      </c>
      <c r="D13" s="17">
        <f>'1.5 Residential Penetration'!E396</f>
        <v>818</v>
      </c>
      <c r="E13" s="16">
        <f>'1.5 Residential Penetration'!F396</f>
        <v>0.93887530562347188</v>
      </c>
      <c r="F13" s="15" t="s">
        <v>19</v>
      </c>
      <c r="G13" s="14" t="s">
        <v>18</v>
      </c>
      <c r="H13" s="15" t="s">
        <v>17</v>
      </c>
      <c r="I13" s="14"/>
      <c r="J13" s="13">
        <f>'1.5 Residential Penetration'!J396</f>
        <v>1</v>
      </c>
      <c r="K13" s="12">
        <f t="shared" si="0"/>
        <v>1.3020833333333333E-3</v>
      </c>
    </row>
    <row r="14" spans="1:11" x14ac:dyDescent="0.2">
      <c r="A14" s="11" t="s">
        <v>16</v>
      </c>
      <c r="B14" s="11"/>
      <c r="C14" s="11"/>
      <c r="D14" s="11"/>
      <c r="E14" s="11"/>
      <c r="F14" s="11"/>
      <c r="G14" s="11"/>
      <c r="H14" s="11"/>
      <c r="I14" s="11"/>
      <c r="J14" s="11"/>
      <c r="K14" s="11"/>
    </row>
    <row r="15" spans="1:11" ht="23.25" thickBot="1" x14ac:dyDescent="0.25">
      <c r="A15" s="7" t="s">
        <v>15</v>
      </c>
      <c r="B15" s="10">
        <f>SUMIF($H$2:$H$13,"Y",B$2:B$13)</f>
        <v>13303</v>
      </c>
      <c r="C15" s="10">
        <f>SUMIF($H$2:$H$13,"Y",C$2:C$13)</f>
        <v>4809</v>
      </c>
      <c r="D15" s="10">
        <f>SUMIF($H$2:$H$13,"Y",D$2:D$13)</f>
        <v>14022</v>
      </c>
      <c r="E15" s="9">
        <f>B15/D15</f>
        <v>0.94872343460276709</v>
      </c>
      <c r="F15" s="8"/>
      <c r="G15" s="7"/>
      <c r="H15" s="8"/>
      <c r="I15" s="7"/>
      <c r="J15" s="6">
        <f>SUMIF($H$2:$H$13,"Y",J$2:J$13)</f>
        <v>94</v>
      </c>
      <c r="K15" s="5">
        <f>J15/B15</f>
        <v>7.0660753213560848E-3</v>
      </c>
    </row>
    <row r="16" spans="1:11" ht="34.5" thickBot="1" x14ac:dyDescent="0.25">
      <c r="A16" s="7" t="s">
        <v>14</v>
      </c>
      <c r="B16" s="10">
        <f>SUMIF($H$2:$H$13,"R",B$2:B$13)</f>
        <v>2961</v>
      </c>
      <c r="C16" s="10">
        <f>SUMIF($H$2:$H$13,"R",C$2:C$13)</f>
        <v>368</v>
      </c>
      <c r="D16" s="10">
        <f>SUMIF($H$2:$H$13,"R",D$2:D$13)</f>
        <v>3055</v>
      </c>
      <c r="E16" s="9">
        <f>B16/D16</f>
        <v>0.96923076923076923</v>
      </c>
      <c r="F16" s="8"/>
      <c r="G16" s="7"/>
      <c r="H16" s="8"/>
      <c r="I16" s="7"/>
      <c r="J16" s="6">
        <f>SUMIF($H$2:$H$13,"R",J$2:J$13)</f>
        <v>24</v>
      </c>
      <c r="K16" s="5">
        <f>J16/B16</f>
        <v>8.1053698074974676E-3</v>
      </c>
    </row>
    <row r="17" spans="1:11" ht="15" thickBot="1" x14ac:dyDescent="0.25">
      <c r="A17" s="7" t="s">
        <v>13</v>
      </c>
      <c r="B17" s="10">
        <f>B15+B16</f>
        <v>16264</v>
      </c>
      <c r="C17" s="10">
        <f>C15+C16</f>
        <v>5177</v>
      </c>
      <c r="D17" s="10">
        <f>D15+D16</f>
        <v>17077</v>
      </c>
      <c r="E17" s="9">
        <f>B17/D17</f>
        <v>0.95239210634186333</v>
      </c>
      <c r="F17" s="8"/>
      <c r="G17" s="7"/>
      <c r="H17" s="8"/>
      <c r="I17" s="7"/>
      <c r="J17" s="6">
        <f>SUMIF($H$2:$H$13,"R",J$2:J$13)</f>
        <v>24</v>
      </c>
      <c r="K17" s="5">
        <f>J17/B17</f>
        <v>1.4756517461878996E-3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4"/>
  <sheetViews>
    <sheetView workbookViewId="0">
      <selection activeCell="E8" sqref="E8"/>
    </sheetView>
  </sheetViews>
  <sheetFormatPr defaultRowHeight="15" x14ac:dyDescent="0.25"/>
  <cols>
    <col min="1" max="1" width="24.42578125" style="22" bestFit="1" customWidth="1"/>
    <col min="2" max="2" width="5" style="22" bestFit="1" customWidth="1"/>
    <col min="3" max="3" width="15.5703125" style="22" customWidth="1"/>
    <col min="4" max="5" width="15.5703125" style="23" customWidth="1"/>
    <col min="6" max="16384" width="9.140625" style="22"/>
  </cols>
  <sheetData>
    <row r="1" spans="1:6" ht="18.75" x14ac:dyDescent="0.3">
      <c r="A1" s="42" t="s">
        <v>562</v>
      </c>
    </row>
    <row r="3" spans="1:6" ht="15.75" thickBot="1" x14ac:dyDescent="0.3"/>
    <row r="4" spans="1:6" x14ac:dyDescent="0.25">
      <c r="B4" s="41"/>
      <c r="C4" s="40" t="s">
        <v>561</v>
      </c>
      <c r="D4" s="39" t="s">
        <v>560</v>
      </c>
      <c r="E4" s="39" t="s">
        <v>559</v>
      </c>
    </row>
    <row r="5" spans="1:6" ht="15.75" thickBot="1" x14ac:dyDescent="0.3">
      <c r="C5" s="38" t="s">
        <v>34</v>
      </c>
      <c r="D5" s="37" t="s">
        <v>34</v>
      </c>
      <c r="E5" s="37" t="s">
        <v>34</v>
      </c>
    </row>
    <row r="6" spans="1:6" x14ac:dyDescent="0.25">
      <c r="A6" s="36" t="s">
        <v>558</v>
      </c>
      <c r="B6" s="35" t="s">
        <v>394</v>
      </c>
      <c r="C6" s="32">
        <v>3607</v>
      </c>
      <c r="D6" s="31">
        <v>44</v>
      </c>
      <c r="E6" s="30">
        <f t="shared" ref="E6:E69" si="0">+D6+C6</f>
        <v>3651</v>
      </c>
      <c r="F6" s="24">
        <f t="shared" ref="F6:F69" si="1">IFERROR(D6/C6,"")</f>
        <v>1.2198502911006376E-2</v>
      </c>
    </row>
    <row r="7" spans="1:6" x14ac:dyDescent="0.25">
      <c r="A7" s="34" t="s">
        <v>556</v>
      </c>
      <c r="B7" s="33" t="s">
        <v>557</v>
      </c>
      <c r="C7" s="32">
        <v>2541</v>
      </c>
      <c r="D7" s="31">
        <v>1414</v>
      </c>
      <c r="E7" s="30">
        <f t="shared" si="0"/>
        <v>3955</v>
      </c>
      <c r="F7" s="24">
        <f t="shared" si="1"/>
        <v>0.55647382920110189</v>
      </c>
    </row>
    <row r="8" spans="1:6" x14ac:dyDescent="0.25">
      <c r="A8" s="34" t="s">
        <v>556</v>
      </c>
      <c r="B8" s="33" t="s">
        <v>199</v>
      </c>
      <c r="C8" s="32">
        <v>0</v>
      </c>
      <c r="D8" s="31">
        <v>1</v>
      </c>
      <c r="E8" s="30">
        <f t="shared" si="0"/>
        <v>1</v>
      </c>
      <c r="F8" s="24" t="str">
        <f t="shared" si="1"/>
        <v/>
      </c>
    </row>
    <row r="9" spans="1:6" x14ac:dyDescent="0.25">
      <c r="A9" s="34" t="s">
        <v>555</v>
      </c>
      <c r="B9" s="33" t="s">
        <v>554</v>
      </c>
      <c r="C9" s="32">
        <v>0</v>
      </c>
      <c r="D9" s="31">
        <v>13</v>
      </c>
      <c r="E9" s="30">
        <f t="shared" si="0"/>
        <v>13</v>
      </c>
      <c r="F9" s="24" t="str">
        <f t="shared" si="1"/>
        <v/>
      </c>
    </row>
    <row r="10" spans="1:6" x14ac:dyDescent="0.25">
      <c r="A10" s="34" t="s">
        <v>553</v>
      </c>
      <c r="B10" s="33" t="s">
        <v>194</v>
      </c>
      <c r="C10" s="32">
        <v>665</v>
      </c>
      <c r="D10" s="31">
        <v>22</v>
      </c>
      <c r="E10" s="30">
        <f t="shared" si="0"/>
        <v>687</v>
      </c>
      <c r="F10" s="24">
        <f t="shared" si="1"/>
        <v>3.308270676691729E-2</v>
      </c>
    </row>
    <row r="11" spans="1:6" x14ac:dyDescent="0.25">
      <c r="A11" s="34" t="s">
        <v>552</v>
      </c>
      <c r="B11" s="33" t="s">
        <v>194</v>
      </c>
      <c r="C11" s="32">
        <v>799</v>
      </c>
      <c r="D11" s="31">
        <v>17</v>
      </c>
      <c r="E11" s="30">
        <f t="shared" si="0"/>
        <v>816</v>
      </c>
      <c r="F11" s="24">
        <f t="shared" si="1"/>
        <v>2.1276595744680851E-2</v>
      </c>
    </row>
    <row r="12" spans="1:6" x14ac:dyDescent="0.25">
      <c r="A12" s="34" t="s">
        <v>551</v>
      </c>
      <c r="B12" s="33" t="s">
        <v>218</v>
      </c>
      <c r="C12" s="32">
        <v>110</v>
      </c>
      <c r="D12" s="31">
        <v>12</v>
      </c>
      <c r="E12" s="30">
        <f t="shared" si="0"/>
        <v>122</v>
      </c>
      <c r="F12" s="24">
        <f t="shared" si="1"/>
        <v>0.10909090909090909</v>
      </c>
    </row>
    <row r="13" spans="1:6" x14ac:dyDescent="0.25">
      <c r="A13" s="34" t="s">
        <v>550</v>
      </c>
      <c r="B13" s="33" t="s">
        <v>218</v>
      </c>
      <c r="C13" s="32">
        <v>2238</v>
      </c>
      <c r="D13" s="31">
        <v>26</v>
      </c>
      <c r="E13" s="30">
        <f t="shared" si="0"/>
        <v>2264</v>
      </c>
      <c r="F13" s="24">
        <f t="shared" si="1"/>
        <v>1.161751563896336E-2</v>
      </c>
    </row>
    <row r="14" spans="1:6" x14ac:dyDescent="0.25">
      <c r="A14" s="34" t="s">
        <v>549</v>
      </c>
      <c r="B14" s="33" t="s">
        <v>353</v>
      </c>
      <c r="C14" s="32">
        <v>766</v>
      </c>
      <c r="D14" s="31">
        <v>22</v>
      </c>
      <c r="E14" s="30">
        <f t="shared" si="0"/>
        <v>788</v>
      </c>
      <c r="F14" s="24">
        <f t="shared" si="1"/>
        <v>2.8720626631853787E-2</v>
      </c>
    </row>
    <row r="15" spans="1:6" x14ac:dyDescent="0.25">
      <c r="A15" s="34" t="s">
        <v>1</v>
      </c>
      <c r="B15" s="33" t="s">
        <v>159</v>
      </c>
      <c r="C15" s="32">
        <v>2838</v>
      </c>
      <c r="D15" s="31">
        <v>5</v>
      </c>
      <c r="E15" s="30">
        <f t="shared" si="0"/>
        <v>2843</v>
      </c>
      <c r="F15" s="24">
        <f t="shared" si="1"/>
        <v>1.7618040873854828E-3</v>
      </c>
    </row>
    <row r="16" spans="1:6" x14ac:dyDescent="0.25">
      <c r="A16" s="34" t="s">
        <v>548</v>
      </c>
      <c r="B16" s="33" t="s">
        <v>547</v>
      </c>
      <c r="C16" s="32">
        <v>317</v>
      </c>
      <c r="D16" s="31">
        <v>34</v>
      </c>
      <c r="E16" s="30">
        <f t="shared" si="0"/>
        <v>351</v>
      </c>
      <c r="F16" s="24">
        <f t="shared" si="1"/>
        <v>0.10725552050473186</v>
      </c>
    </row>
    <row r="17" spans="1:6" x14ac:dyDescent="0.25">
      <c r="A17" s="34" t="s">
        <v>546</v>
      </c>
      <c r="B17" s="33" t="s">
        <v>213</v>
      </c>
      <c r="C17" s="32">
        <v>540</v>
      </c>
      <c r="D17" s="31">
        <v>13</v>
      </c>
      <c r="E17" s="30">
        <f t="shared" si="0"/>
        <v>553</v>
      </c>
      <c r="F17" s="24">
        <f t="shared" si="1"/>
        <v>2.4074074074074074E-2</v>
      </c>
    </row>
    <row r="18" spans="1:6" x14ac:dyDescent="0.25">
      <c r="A18" s="34" t="s">
        <v>545</v>
      </c>
      <c r="B18" s="33" t="s">
        <v>544</v>
      </c>
      <c r="C18" s="32">
        <v>707</v>
      </c>
      <c r="D18" s="31">
        <v>9</v>
      </c>
      <c r="E18" s="30">
        <f t="shared" si="0"/>
        <v>716</v>
      </c>
      <c r="F18" s="24">
        <f t="shared" si="1"/>
        <v>1.272984441301273E-2</v>
      </c>
    </row>
    <row r="19" spans="1:6" x14ac:dyDescent="0.25">
      <c r="A19" s="34" t="s">
        <v>543</v>
      </c>
      <c r="B19" s="33" t="s">
        <v>246</v>
      </c>
      <c r="C19" s="32">
        <v>1360</v>
      </c>
      <c r="D19" s="31">
        <v>16</v>
      </c>
      <c r="E19" s="30">
        <f t="shared" si="0"/>
        <v>1376</v>
      </c>
      <c r="F19" s="24">
        <f t="shared" si="1"/>
        <v>1.1764705882352941E-2</v>
      </c>
    </row>
    <row r="20" spans="1:6" x14ac:dyDescent="0.25">
      <c r="A20" s="34" t="s">
        <v>542</v>
      </c>
      <c r="B20" s="33" t="s">
        <v>359</v>
      </c>
      <c r="C20" s="32">
        <v>307</v>
      </c>
      <c r="D20" s="31">
        <v>16</v>
      </c>
      <c r="E20" s="30">
        <f t="shared" si="0"/>
        <v>323</v>
      </c>
      <c r="F20" s="24">
        <f t="shared" si="1"/>
        <v>5.2117263843648211E-2</v>
      </c>
    </row>
    <row r="21" spans="1:6" x14ac:dyDescent="0.25">
      <c r="A21" s="34" t="s">
        <v>541</v>
      </c>
      <c r="B21" s="33" t="s">
        <v>540</v>
      </c>
      <c r="C21" s="32">
        <v>3167</v>
      </c>
      <c r="D21" s="31">
        <v>15</v>
      </c>
      <c r="E21" s="30">
        <f t="shared" si="0"/>
        <v>3182</v>
      </c>
      <c r="F21" s="24">
        <f t="shared" si="1"/>
        <v>4.7363435427849702E-3</v>
      </c>
    </row>
    <row r="22" spans="1:6" x14ac:dyDescent="0.25">
      <c r="A22" s="34" t="s">
        <v>539</v>
      </c>
      <c r="B22" s="33" t="s">
        <v>45</v>
      </c>
      <c r="C22" s="32">
        <v>668</v>
      </c>
      <c r="D22" s="31">
        <v>24</v>
      </c>
      <c r="E22" s="30">
        <f t="shared" si="0"/>
        <v>692</v>
      </c>
      <c r="F22" s="24">
        <f t="shared" si="1"/>
        <v>3.5928143712574849E-2</v>
      </c>
    </row>
    <row r="23" spans="1:6" x14ac:dyDescent="0.25">
      <c r="A23" s="34" t="s">
        <v>538</v>
      </c>
      <c r="B23" s="33" t="s">
        <v>49</v>
      </c>
      <c r="C23" s="32">
        <v>212</v>
      </c>
      <c r="D23" s="31">
        <v>0</v>
      </c>
      <c r="E23" s="30">
        <f t="shared" si="0"/>
        <v>212</v>
      </c>
      <c r="F23" s="24">
        <f t="shared" si="1"/>
        <v>0</v>
      </c>
    </row>
    <row r="24" spans="1:6" x14ac:dyDescent="0.25">
      <c r="A24" s="34" t="s">
        <v>537</v>
      </c>
      <c r="B24" s="33" t="s">
        <v>93</v>
      </c>
      <c r="C24" s="32">
        <v>1068</v>
      </c>
      <c r="D24" s="31">
        <v>9</v>
      </c>
      <c r="E24" s="30">
        <f t="shared" si="0"/>
        <v>1077</v>
      </c>
      <c r="F24" s="24">
        <f t="shared" si="1"/>
        <v>8.4269662921348312E-3</v>
      </c>
    </row>
    <row r="25" spans="1:6" x14ac:dyDescent="0.25">
      <c r="A25" s="34" t="s">
        <v>536</v>
      </c>
      <c r="B25" s="33" t="s">
        <v>84</v>
      </c>
      <c r="C25" s="32">
        <v>801</v>
      </c>
      <c r="D25" s="31">
        <v>0</v>
      </c>
      <c r="E25" s="30">
        <f t="shared" si="0"/>
        <v>801</v>
      </c>
      <c r="F25" s="24">
        <f t="shared" si="1"/>
        <v>0</v>
      </c>
    </row>
    <row r="26" spans="1:6" x14ac:dyDescent="0.25">
      <c r="A26" s="34" t="s">
        <v>535</v>
      </c>
      <c r="B26" s="33" t="s">
        <v>123</v>
      </c>
      <c r="C26" s="32">
        <v>411</v>
      </c>
      <c r="D26" s="31">
        <v>19</v>
      </c>
      <c r="E26" s="30">
        <f t="shared" si="0"/>
        <v>430</v>
      </c>
      <c r="F26" s="24">
        <f t="shared" si="1"/>
        <v>4.6228710462287104E-2</v>
      </c>
    </row>
    <row r="27" spans="1:6" x14ac:dyDescent="0.25">
      <c r="A27" s="34" t="s">
        <v>534</v>
      </c>
      <c r="B27" s="33" t="s">
        <v>421</v>
      </c>
      <c r="C27" s="32">
        <v>604</v>
      </c>
      <c r="D27" s="31">
        <v>26</v>
      </c>
      <c r="E27" s="30">
        <f t="shared" si="0"/>
        <v>630</v>
      </c>
      <c r="F27" s="24">
        <f t="shared" si="1"/>
        <v>4.3046357615894038E-2</v>
      </c>
    </row>
    <row r="28" spans="1:6" x14ac:dyDescent="0.25">
      <c r="A28" s="34" t="s">
        <v>533</v>
      </c>
      <c r="B28" s="33" t="s">
        <v>474</v>
      </c>
      <c r="C28" s="32">
        <v>772</v>
      </c>
      <c r="D28" s="31">
        <v>5</v>
      </c>
      <c r="E28" s="30">
        <f t="shared" si="0"/>
        <v>777</v>
      </c>
      <c r="F28" s="24">
        <f t="shared" si="1"/>
        <v>6.4766839378238338E-3</v>
      </c>
    </row>
    <row r="29" spans="1:6" x14ac:dyDescent="0.25">
      <c r="A29" s="34" t="s">
        <v>532</v>
      </c>
      <c r="B29" s="33" t="s">
        <v>531</v>
      </c>
      <c r="C29" s="32">
        <v>82</v>
      </c>
      <c r="D29" s="31">
        <v>27</v>
      </c>
      <c r="E29" s="30">
        <f t="shared" si="0"/>
        <v>109</v>
      </c>
      <c r="F29" s="24">
        <f t="shared" si="1"/>
        <v>0.32926829268292684</v>
      </c>
    </row>
    <row r="30" spans="1:6" x14ac:dyDescent="0.25">
      <c r="A30" s="34" t="s">
        <v>530</v>
      </c>
      <c r="B30" s="33" t="s">
        <v>199</v>
      </c>
      <c r="C30" s="32">
        <v>634</v>
      </c>
      <c r="D30" s="31">
        <v>24</v>
      </c>
      <c r="E30" s="30">
        <f t="shared" si="0"/>
        <v>658</v>
      </c>
      <c r="F30" s="24">
        <f t="shared" si="1"/>
        <v>3.7854889589905363E-2</v>
      </c>
    </row>
    <row r="31" spans="1:6" x14ac:dyDescent="0.25">
      <c r="A31" s="34" t="s">
        <v>529</v>
      </c>
      <c r="B31" s="33" t="s">
        <v>353</v>
      </c>
      <c r="C31" s="32">
        <v>609</v>
      </c>
      <c r="D31" s="31">
        <v>52</v>
      </c>
      <c r="E31" s="30">
        <f t="shared" si="0"/>
        <v>661</v>
      </c>
      <c r="F31" s="24">
        <f t="shared" si="1"/>
        <v>8.5385878489326772E-2</v>
      </c>
    </row>
    <row r="32" spans="1:6" x14ac:dyDescent="0.25">
      <c r="A32" s="34" t="s">
        <v>528</v>
      </c>
      <c r="B32" s="33" t="s">
        <v>226</v>
      </c>
      <c r="C32" s="32">
        <v>738</v>
      </c>
      <c r="D32" s="31">
        <v>8</v>
      </c>
      <c r="E32" s="30">
        <f t="shared" si="0"/>
        <v>746</v>
      </c>
      <c r="F32" s="24">
        <f t="shared" si="1"/>
        <v>1.0840108401084011E-2</v>
      </c>
    </row>
    <row r="33" spans="1:6" x14ac:dyDescent="0.25">
      <c r="A33" s="34" t="s">
        <v>527</v>
      </c>
      <c r="B33" s="33" t="s">
        <v>359</v>
      </c>
      <c r="C33" s="32">
        <v>700</v>
      </c>
      <c r="D33" s="31">
        <v>19</v>
      </c>
      <c r="E33" s="30">
        <f t="shared" si="0"/>
        <v>719</v>
      </c>
      <c r="F33" s="24">
        <f t="shared" si="1"/>
        <v>2.7142857142857142E-2</v>
      </c>
    </row>
    <row r="34" spans="1:6" x14ac:dyDescent="0.25">
      <c r="A34" s="34" t="s">
        <v>526</v>
      </c>
      <c r="B34" s="33" t="s">
        <v>391</v>
      </c>
      <c r="C34" s="32">
        <v>748</v>
      </c>
      <c r="D34" s="31">
        <v>58</v>
      </c>
      <c r="E34" s="30">
        <f t="shared" si="0"/>
        <v>806</v>
      </c>
      <c r="F34" s="24">
        <f t="shared" si="1"/>
        <v>7.7540106951871662E-2</v>
      </c>
    </row>
    <row r="35" spans="1:6" x14ac:dyDescent="0.25">
      <c r="A35" s="34" t="s">
        <v>525</v>
      </c>
      <c r="B35" s="33" t="s">
        <v>355</v>
      </c>
      <c r="C35" s="32">
        <v>1626</v>
      </c>
      <c r="D35" s="31">
        <v>52</v>
      </c>
      <c r="E35" s="30">
        <f t="shared" si="0"/>
        <v>1678</v>
      </c>
      <c r="F35" s="24">
        <f t="shared" si="1"/>
        <v>3.1980319803198029E-2</v>
      </c>
    </row>
    <row r="36" spans="1:6" x14ac:dyDescent="0.25">
      <c r="A36" s="34" t="str">
        <f>+A35</f>
        <v>BLAIR ATHOL</v>
      </c>
      <c r="B36" s="33" t="s">
        <v>279</v>
      </c>
      <c r="C36" s="32">
        <v>0</v>
      </c>
      <c r="D36" s="31">
        <v>1</v>
      </c>
      <c r="E36" s="30">
        <f t="shared" si="0"/>
        <v>1</v>
      </c>
      <c r="F36" s="24" t="str">
        <f t="shared" si="1"/>
        <v/>
      </c>
    </row>
    <row r="37" spans="1:6" x14ac:dyDescent="0.25">
      <c r="A37" s="34" t="s">
        <v>524</v>
      </c>
      <c r="B37" s="33" t="s">
        <v>159</v>
      </c>
      <c r="C37" s="32">
        <v>2909</v>
      </c>
      <c r="D37" s="31">
        <v>17</v>
      </c>
      <c r="E37" s="30">
        <f t="shared" si="0"/>
        <v>2926</v>
      </c>
      <c r="F37" s="24">
        <f t="shared" si="1"/>
        <v>5.8439326228944656E-3</v>
      </c>
    </row>
    <row r="38" spans="1:6" x14ac:dyDescent="0.25">
      <c r="A38" s="34" t="s">
        <v>523</v>
      </c>
      <c r="B38" s="33" t="s">
        <v>75</v>
      </c>
      <c r="C38" s="32">
        <v>348</v>
      </c>
      <c r="D38" s="31">
        <v>30</v>
      </c>
      <c r="E38" s="30">
        <f t="shared" si="0"/>
        <v>378</v>
      </c>
      <c r="F38" s="24">
        <f t="shared" si="1"/>
        <v>8.6206896551724144E-2</v>
      </c>
    </row>
    <row r="39" spans="1:6" x14ac:dyDescent="0.25">
      <c r="A39" s="34" t="s">
        <v>522</v>
      </c>
      <c r="B39" s="33" t="s">
        <v>183</v>
      </c>
      <c r="C39" s="32">
        <v>1170</v>
      </c>
      <c r="D39" s="31">
        <v>12</v>
      </c>
      <c r="E39" s="30">
        <f t="shared" si="0"/>
        <v>1182</v>
      </c>
      <c r="F39" s="24">
        <f t="shared" si="1"/>
        <v>1.0256410256410256E-2</v>
      </c>
    </row>
    <row r="40" spans="1:6" x14ac:dyDescent="0.25">
      <c r="A40" s="34" t="s">
        <v>521</v>
      </c>
      <c r="B40" s="33" t="s">
        <v>153</v>
      </c>
      <c r="C40" s="32">
        <v>1438</v>
      </c>
      <c r="D40" s="31">
        <v>83</v>
      </c>
      <c r="E40" s="30">
        <f t="shared" si="0"/>
        <v>1521</v>
      </c>
      <c r="F40" s="24">
        <f t="shared" si="1"/>
        <v>5.7719054242002785E-2</v>
      </c>
    </row>
    <row r="41" spans="1:6" x14ac:dyDescent="0.25">
      <c r="A41" s="34" t="s">
        <v>520</v>
      </c>
      <c r="B41" s="33" t="s">
        <v>168</v>
      </c>
      <c r="C41" s="32">
        <v>1584</v>
      </c>
      <c r="D41" s="31">
        <v>24</v>
      </c>
      <c r="E41" s="30">
        <f t="shared" si="0"/>
        <v>1608</v>
      </c>
      <c r="F41" s="24">
        <f t="shared" si="1"/>
        <v>1.5151515151515152E-2</v>
      </c>
    </row>
    <row r="42" spans="1:6" x14ac:dyDescent="0.25">
      <c r="A42" s="34" t="s">
        <v>519</v>
      </c>
      <c r="B42" s="33" t="s">
        <v>75</v>
      </c>
      <c r="C42" s="32">
        <v>1523</v>
      </c>
      <c r="D42" s="31">
        <v>51</v>
      </c>
      <c r="E42" s="30">
        <f t="shared" si="0"/>
        <v>1574</v>
      </c>
      <c r="F42" s="24">
        <f t="shared" si="1"/>
        <v>3.3486539724228499E-2</v>
      </c>
    </row>
    <row r="43" spans="1:6" x14ac:dyDescent="0.25">
      <c r="A43" s="34" t="str">
        <f>+A42</f>
        <v>BROMPTON</v>
      </c>
      <c r="B43" s="33" t="s">
        <v>77</v>
      </c>
      <c r="C43" s="32">
        <v>1</v>
      </c>
      <c r="D43" s="31">
        <v>0</v>
      </c>
      <c r="E43" s="30">
        <f t="shared" si="0"/>
        <v>1</v>
      </c>
      <c r="F43" s="24">
        <f t="shared" si="1"/>
        <v>0</v>
      </c>
    </row>
    <row r="44" spans="1:6" x14ac:dyDescent="0.25">
      <c r="A44" s="34" t="s">
        <v>518</v>
      </c>
      <c r="B44" s="33" t="s">
        <v>106</v>
      </c>
      <c r="C44" s="32">
        <v>1798</v>
      </c>
      <c r="D44" s="31">
        <v>44</v>
      </c>
      <c r="E44" s="30">
        <f t="shared" si="0"/>
        <v>1842</v>
      </c>
      <c r="F44" s="24">
        <f t="shared" si="1"/>
        <v>2.4471635150166853E-2</v>
      </c>
    </row>
    <row r="45" spans="1:6" x14ac:dyDescent="0.25">
      <c r="A45" s="34" t="s">
        <v>517</v>
      </c>
      <c r="B45" s="33" t="s">
        <v>96</v>
      </c>
      <c r="C45" s="32">
        <v>3</v>
      </c>
      <c r="D45" s="31">
        <v>2</v>
      </c>
      <c r="E45" s="30">
        <f t="shared" si="0"/>
        <v>5</v>
      </c>
      <c r="F45" s="24">
        <f t="shared" si="1"/>
        <v>0.66666666666666663</v>
      </c>
    </row>
    <row r="46" spans="1:6" x14ac:dyDescent="0.25">
      <c r="A46" s="34" t="s">
        <v>516</v>
      </c>
      <c r="B46" s="33" t="s">
        <v>84</v>
      </c>
      <c r="C46" s="32">
        <v>950</v>
      </c>
      <c r="D46" s="31">
        <v>22</v>
      </c>
      <c r="E46" s="30">
        <f t="shared" si="0"/>
        <v>972</v>
      </c>
      <c r="F46" s="24">
        <f t="shared" si="1"/>
        <v>2.3157894736842106E-2</v>
      </c>
    </row>
    <row r="47" spans="1:6" x14ac:dyDescent="0.25">
      <c r="A47" s="34" t="s">
        <v>515</v>
      </c>
      <c r="B47" s="33" t="s">
        <v>514</v>
      </c>
      <c r="C47" s="32">
        <v>0</v>
      </c>
      <c r="D47" s="31">
        <v>1</v>
      </c>
      <c r="E47" s="30">
        <f t="shared" si="0"/>
        <v>1</v>
      </c>
      <c r="F47" s="24" t="str">
        <f t="shared" si="1"/>
        <v/>
      </c>
    </row>
    <row r="48" spans="1:6" x14ac:dyDescent="0.25">
      <c r="A48" s="34" t="s">
        <v>513</v>
      </c>
      <c r="B48" s="33" t="s">
        <v>86</v>
      </c>
      <c r="C48" s="32">
        <v>2048</v>
      </c>
      <c r="D48" s="31">
        <v>17</v>
      </c>
      <c r="E48" s="30">
        <f t="shared" si="0"/>
        <v>2065</v>
      </c>
      <c r="F48" s="24">
        <f t="shared" si="1"/>
        <v>8.30078125E-3</v>
      </c>
    </row>
    <row r="49" spans="1:6" x14ac:dyDescent="0.25">
      <c r="A49" s="34" t="s">
        <v>512</v>
      </c>
      <c r="B49" s="33" t="s">
        <v>151</v>
      </c>
      <c r="C49" s="32">
        <v>1252</v>
      </c>
      <c r="D49" s="31">
        <v>26</v>
      </c>
      <c r="E49" s="30">
        <f t="shared" si="0"/>
        <v>1278</v>
      </c>
      <c r="F49" s="24">
        <f t="shared" si="1"/>
        <v>2.0766773162939296E-2</v>
      </c>
    </row>
    <row r="50" spans="1:6" x14ac:dyDescent="0.25">
      <c r="A50" s="34" t="s">
        <v>511</v>
      </c>
      <c r="B50" s="33" t="s">
        <v>290</v>
      </c>
      <c r="C50" s="32">
        <v>3048</v>
      </c>
      <c r="D50" s="31">
        <v>71</v>
      </c>
      <c r="E50" s="30">
        <f t="shared" si="0"/>
        <v>3119</v>
      </c>
      <c r="F50" s="24">
        <f t="shared" si="1"/>
        <v>2.3293963254593177E-2</v>
      </c>
    </row>
    <row r="51" spans="1:6" x14ac:dyDescent="0.25">
      <c r="A51" s="34" t="s">
        <v>510</v>
      </c>
      <c r="B51" s="33" t="s">
        <v>429</v>
      </c>
      <c r="C51" s="32">
        <v>1</v>
      </c>
      <c r="D51" s="31">
        <v>25</v>
      </c>
      <c r="E51" s="30">
        <f t="shared" si="0"/>
        <v>26</v>
      </c>
      <c r="F51" s="24">
        <f t="shared" si="1"/>
        <v>25</v>
      </c>
    </row>
    <row r="52" spans="1:6" x14ac:dyDescent="0.25">
      <c r="A52" s="34" t="s">
        <v>509</v>
      </c>
      <c r="B52" s="33" t="s">
        <v>394</v>
      </c>
      <c r="C52" s="32">
        <v>114</v>
      </c>
      <c r="D52" s="31">
        <v>0</v>
      </c>
      <c r="E52" s="30">
        <f t="shared" si="0"/>
        <v>114</v>
      </c>
      <c r="F52" s="24">
        <f t="shared" si="1"/>
        <v>0</v>
      </c>
    </row>
    <row r="53" spans="1:6" x14ac:dyDescent="0.25">
      <c r="A53" s="34" t="s">
        <v>508</v>
      </c>
      <c r="B53" s="33" t="s">
        <v>194</v>
      </c>
      <c r="C53" s="32">
        <v>846</v>
      </c>
      <c r="D53" s="31">
        <v>14</v>
      </c>
      <c r="E53" s="30">
        <f t="shared" si="0"/>
        <v>860</v>
      </c>
      <c r="F53" s="24">
        <f t="shared" si="1"/>
        <v>1.6548463356973995E-2</v>
      </c>
    </row>
    <row r="54" spans="1:6" x14ac:dyDescent="0.25">
      <c r="A54" s="34" t="s">
        <v>507</v>
      </c>
      <c r="B54" s="33" t="s">
        <v>506</v>
      </c>
      <c r="C54" s="32">
        <v>2087</v>
      </c>
      <c r="D54" s="31">
        <v>23</v>
      </c>
      <c r="E54" s="30">
        <f t="shared" si="0"/>
        <v>2110</v>
      </c>
      <c r="F54" s="24">
        <f t="shared" si="1"/>
        <v>1.1020603737422138E-2</v>
      </c>
    </row>
    <row r="55" spans="1:6" x14ac:dyDescent="0.25">
      <c r="A55" s="34" t="s">
        <v>505</v>
      </c>
      <c r="B55" s="33" t="s">
        <v>504</v>
      </c>
      <c r="C55" s="32">
        <v>2032</v>
      </c>
      <c r="D55" s="31">
        <v>69</v>
      </c>
      <c r="E55" s="30">
        <f t="shared" si="0"/>
        <v>2101</v>
      </c>
      <c r="F55" s="24">
        <f t="shared" si="1"/>
        <v>3.3956692913385829E-2</v>
      </c>
    </row>
    <row r="56" spans="1:6" x14ac:dyDescent="0.25">
      <c r="A56" s="34" t="s">
        <v>503</v>
      </c>
      <c r="B56" s="33" t="s">
        <v>120</v>
      </c>
      <c r="C56" s="32">
        <v>481</v>
      </c>
      <c r="D56" s="31">
        <v>6</v>
      </c>
      <c r="E56" s="30">
        <f t="shared" si="0"/>
        <v>487</v>
      </c>
      <c r="F56" s="24">
        <f t="shared" si="1"/>
        <v>1.2474012474012475E-2</v>
      </c>
    </row>
    <row r="57" spans="1:6" x14ac:dyDescent="0.25">
      <c r="A57" s="34" t="s">
        <v>502</v>
      </c>
      <c r="B57" s="33" t="s">
        <v>316</v>
      </c>
      <c r="C57" s="32">
        <v>755</v>
      </c>
      <c r="D57" s="31">
        <v>18</v>
      </c>
      <c r="E57" s="30">
        <f t="shared" si="0"/>
        <v>773</v>
      </c>
      <c r="F57" s="24">
        <f t="shared" si="1"/>
        <v>2.3841059602649008E-2</v>
      </c>
    </row>
    <row r="58" spans="1:6" x14ac:dyDescent="0.25">
      <c r="A58" s="34" t="s">
        <v>501</v>
      </c>
      <c r="B58" s="33" t="s">
        <v>82</v>
      </c>
      <c r="C58" s="32">
        <v>966</v>
      </c>
      <c r="D58" s="31">
        <v>18</v>
      </c>
      <c r="E58" s="30">
        <f t="shared" si="0"/>
        <v>984</v>
      </c>
      <c r="F58" s="24">
        <f t="shared" si="1"/>
        <v>1.8633540372670808E-2</v>
      </c>
    </row>
    <row r="59" spans="1:6" x14ac:dyDescent="0.25">
      <c r="A59" s="34" t="s">
        <v>500</v>
      </c>
      <c r="B59" s="33" t="s">
        <v>279</v>
      </c>
      <c r="C59" s="32">
        <v>1504</v>
      </c>
      <c r="D59" s="31">
        <v>24</v>
      </c>
      <c r="E59" s="30">
        <f t="shared" si="0"/>
        <v>1528</v>
      </c>
      <c r="F59" s="24">
        <f t="shared" si="1"/>
        <v>1.5957446808510637E-2</v>
      </c>
    </row>
    <row r="60" spans="1:6" x14ac:dyDescent="0.25">
      <c r="A60" s="34" t="s">
        <v>499</v>
      </c>
      <c r="B60" s="33" t="s">
        <v>123</v>
      </c>
      <c r="C60" s="32">
        <v>907</v>
      </c>
      <c r="D60" s="31">
        <v>15</v>
      </c>
      <c r="E60" s="30">
        <f t="shared" si="0"/>
        <v>922</v>
      </c>
      <c r="F60" s="24">
        <f t="shared" si="1"/>
        <v>1.6538037486218304E-2</v>
      </c>
    </row>
    <row r="61" spans="1:6" x14ac:dyDescent="0.25">
      <c r="A61" s="34" t="s">
        <v>498</v>
      </c>
      <c r="B61" s="33" t="s">
        <v>142</v>
      </c>
      <c r="C61" s="32">
        <v>315</v>
      </c>
      <c r="D61" s="31">
        <v>12</v>
      </c>
      <c r="E61" s="30">
        <f t="shared" si="0"/>
        <v>327</v>
      </c>
      <c r="F61" s="24">
        <f t="shared" si="1"/>
        <v>3.8095238095238099E-2</v>
      </c>
    </row>
    <row r="62" spans="1:6" x14ac:dyDescent="0.25">
      <c r="A62" s="34" t="s">
        <v>497</v>
      </c>
      <c r="B62" s="33" t="s">
        <v>91</v>
      </c>
      <c r="C62" s="32">
        <v>561</v>
      </c>
      <c r="D62" s="31">
        <v>20</v>
      </c>
      <c r="E62" s="30">
        <f t="shared" si="0"/>
        <v>581</v>
      </c>
      <c r="F62" s="24">
        <f t="shared" si="1"/>
        <v>3.5650623885918005E-2</v>
      </c>
    </row>
    <row r="63" spans="1:6" x14ac:dyDescent="0.25">
      <c r="A63" s="34" t="s">
        <v>496</v>
      </c>
      <c r="B63" s="33" t="s">
        <v>67</v>
      </c>
      <c r="C63" s="32">
        <v>1114</v>
      </c>
      <c r="D63" s="31">
        <v>21</v>
      </c>
      <c r="E63" s="30">
        <f t="shared" si="0"/>
        <v>1135</v>
      </c>
      <c r="F63" s="24">
        <f t="shared" si="1"/>
        <v>1.8850987432675045E-2</v>
      </c>
    </row>
    <row r="64" spans="1:6" x14ac:dyDescent="0.25">
      <c r="A64" s="34" t="s">
        <v>495</v>
      </c>
      <c r="B64" s="33" t="s">
        <v>494</v>
      </c>
      <c r="C64" s="32">
        <v>1</v>
      </c>
      <c r="D64" s="31">
        <v>0</v>
      </c>
      <c r="E64" s="30">
        <f t="shared" si="0"/>
        <v>1</v>
      </c>
      <c r="F64" s="24">
        <f t="shared" si="1"/>
        <v>0</v>
      </c>
    </row>
    <row r="65" spans="1:6" x14ac:dyDescent="0.25">
      <c r="A65" s="34" t="s">
        <v>493</v>
      </c>
      <c r="B65" s="33" t="s">
        <v>391</v>
      </c>
      <c r="C65" s="32">
        <v>821</v>
      </c>
      <c r="D65" s="31">
        <v>5</v>
      </c>
      <c r="E65" s="30">
        <f t="shared" si="0"/>
        <v>826</v>
      </c>
      <c r="F65" s="24">
        <f t="shared" si="1"/>
        <v>6.0901339829476245E-3</v>
      </c>
    </row>
    <row r="66" spans="1:6" x14ac:dyDescent="0.25">
      <c r="A66" s="34" t="s">
        <v>492</v>
      </c>
      <c r="B66" s="33" t="s">
        <v>69</v>
      </c>
      <c r="C66" s="32">
        <v>520</v>
      </c>
      <c r="D66" s="31">
        <v>18</v>
      </c>
      <c r="E66" s="30">
        <f t="shared" si="0"/>
        <v>538</v>
      </c>
      <c r="F66" s="24">
        <f t="shared" si="1"/>
        <v>3.4615384615384617E-2</v>
      </c>
    </row>
    <row r="67" spans="1:6" x14ac:dyDescent="0.25">
      <c r="A67" s="34" t="s">
        <v>2</v>
      </c>
      <c r="B67" s="33" t="s">
        <v>391</v>
      </c>
      <c r="C67" s="32">
        <v>894</v>
      </c>
      <c r="D67" s="31">
        <v>2</v>
      </c>
      <c r="E67" s="30">
        <f t="shared" si="0"/>
        <v>896</v>
      </c>
      <c r="F67" s="24">
        <f t="shared" si="1"/>
        <v>2.2371364653243847E-3</v>
      </c>
    </row>
    <row r="68" spans="1:6" x14ac:dyDescent="0.25">
      <c r="A68" s="34" t="s">
        <v>491</v>
      </c>
      <c r="B68" s="33" t="s">
        <v>159</v>
      </c>
      <c r="C68" s="32">
        <v>3760</v>
      </c>
      <c r="D68" s="31">
        <v>22</v>
      </c>
      <c r="E68" s="30">
        <f t="shared" si="0"/>
        <v>3782</v>
      </c>
      <c r="F68" s="24">
        <f t="shared" si="1"/>
        <v>5.8510638297872338E-3</v>
      </c>
    </row>
    <row r="69" spans="1:6" x14ac:dyDescent="0.25">
      <c r="A69" s="34" t="s">
        <v>490</v>
      </c>
      <c r="B69" s="33" t="s">
        <v>77</v>
      </c>
      <c r="C69" s="32">
        <v>482</v>
      </c>
      <c r="D69" s="31">
        <v>13</v>
      </c>
      <c r="E69" s="30">
        <f t="shared" si="0"/>
        <v>495</v>
      </c>
      <c r="F69" s="24">
        <f t="shared" si="1"/>
        <v>2.6970954356846474E-2</v>
      </c>
    </row>
    <row r="70" spans="1:6" x14ac:dyDescent="0.25">
      <c r="A70" s="34" t="s">
        <v>489</v>
      </c>
      <c r="B70" s="33" t="s">
        <v>77</v>
      </c>
      <c r="C70" s="32">
        <v>1180</v>
      </c>
      <c r="D70" s="31">
        <v>41</v>
      </c>
      <c r="E70" s="30">
        <f t="shared" ref="E70:E133" si="2">+D70+C70</f>
        <v>1221</v>
      </c>
      <c r="F70" s="24">
        <f t="shared" ref="F70:F133" si="3">IFERROR(D70/C70,"")</f>
        <v>3.4745762711864407E-2</v>
      </c>
    </row>
    <row r="71" spans="1:6" x14ac:dyDescent="0.25">
      <c r="A71" s="34" t="s">
        <v>488</v>
      </c>
      <c r="B71" s="33" t="s">
        <v>67</v>
      </c>
      <c r="C71" s="32">
        <v>873</v>
      </c>
      <c r="D71" s="31">
        <v>30</v>
      </c>
      <c r="E71" s="30">
        <f t="shared" si="2"/>
        <v>903</v>
      </c>
      <c r="F71" s="24">
        <f t="shared" si="3"/>
        <v>3.4364261168384883E-2</v>
      </c>
    </row>
    <row r="72" spans="1:6" x14ac:dyDescent="0.25">
      <c r="A72" s="34" t="s">
        <v>487</v>
      </c>
      <c r="B72" s="33" t="s">
        <v>139</v>
      </c>
      <c r="C72" s="32">
        <v>282</v>
      </c>
      <c r="D72" s="31">
        <v>5</v>
      </c>
      <c r="E72" s="30">
        <f t="shared" si="2"/>
        <v>287</v>
      </c>
      <c r="F72" s="24">
        <f t="shared" si="3"/>
        <v>1.7730496453900711E-2</v>
      </c>
    </row>
    <row r="73" spans="1:6" x14ac:dyDescent="0.25">
      <c r="A73" s="34" t="s">
        <v>486</v>
      </c>
      <c r="B73" s="33" t="s">
        <v>274</v>
      </c>
      <c r="C73" s="32">
        <v>0</v>
      </c>
      <c r="D73" s="31">
        <v>1</v>
      </c>
      <c r="E73" s="30">
        <f t="shared" si="2"/>
        <v>1</v>
      </c>
      <c r="F73" s="24" t="str">
        <f t="shared" si="3"/>
        <v/>
      </c>
    </row>
    <row r="74" spans="1:6" x14ac:dyDescent="0.25">
      <c r="A74" s="34" t="s">
        <v>485</v>
      </c>
      <c r="B74" s="33" t="s">
        <v>463</v>
      </c>
      <c r="C74" s="32">
        <v>2112</v>
      </c>
      <c r="D74" s="31">
        <v>18</v>
      </c>
      <c r="E74" s="30">
        <f t="shared" si="2"/>
        <v>2130</v>
      </c>
      <c r="F74" s="24">
        <f t="shared" si="3"/>
        <v>8.5227272727272721E-3</v>
      </c>
    </row>
    <row r="75" spans="1:6" x14ac:dyDescent="0.25">
      <c r="A75" s="34" t="s">
        <v>484</v>
      </c>
      <c r="B75" s="33" t="s">
        <v>67</v>
      </c>
      <c r="C75" s="32">
        <v>917</v>
      </c>
      <c r="D75" s="31">
        <v>26</v>
      </c>
      <c r="E75" s="30">
        <f t="shared" si="2"/>
        <v>943</v>
      </c>
      <c r="F75" s="24">
        <f t="shared" si="3"/>
        <v>2.8353326063249727E-2</v>
      </c>
    </row>
    <row r="76" spans="1:6" x14ac:dyDescent="0.25">
      <c r="A76" s="34" t="s">
        <v>483</v>
      </c>
      <c r="B76" s="33" t="s">
        <v>252</v>
      </c>
      <c r="C76" s="32">
        <v>1325</v>
      </c>
      <c r="D76" s="31">
        <v>15</v>
      </c>
      <c r="E76" s="30">
        <f t="shared" si="2"/>
        <v>1340</v>
      </c>
      <c r="F76" s="24">
        <f t="shared" si="3"/>
        <v>1.1320754716981131E-2</v>
      </c>
    </row>
    <row r="77" spans="1:6" x14ac:dyDescent="0.25">
      <c r="A77" s="34" t="s">
        <v>482</v>
      </c>
      <c r="B77" s="33" t="s">
        <v>77</v>
      </c>
      <c r="C77" s="32">
        <v>392</v>
      </c>
      <c r="D77" s="31">
        <v>2</v>
      </c>
      <c r="E77" s="30">
        <f t="shared" si="2"/>
        <v>394</v>
      </c>
      <c r="F77" s="24">
        <f t="shared" si="3"/>
        <v>5.1020408163265302E-3</v>
      </c>
    </row>
    <row r="78" spans="1:6" x14ac:dyDescent="0.25">
      <c r="A78" s="34" t="s">
        <v>481</v>
      </c>
      <c r="B78" s="33" t="s">
        <v>86</v>
      </c>
      <c r="C78" s="32">
        <v>257</v>
      </c>
      <c r="D78" s="31">
        <v>3</v>
      </c>
      <c r="E78" s="30">
        <f t="shared" si="2"/>
        <v>260</v>
      </c>
      <c r="F78" s="24">
        <f t="shared" si="3"/>
        <v>1.1673151750972763E-2</v>
      </c>
    </row>
    <row r="79" spans="1:6" x14ac:dyDescent="0.25">
      <c r="A79" s="34" t="s">
        <v>480</v>
      </c>
      <c r="B79" s="33" t="s">
        <v>153</v>
      </c>
      <c r="C79" s="32">
        <v>1255</v>
      </c>
      <c r="D79" s="31">
        <v>4</v>
      </c>
      <c r="E79" s="30">
        <f t="shared" si="2"/>
        <v>1259</v>
      </c>
      <c r="F79" s="24">
        <f t="shared" si="3"/>
        <v>3.1872509960159364E-3</v>
      </c>
    </row>
    <row r="80" spans="1:6" x14ac:dyDescent="0.25">
      <c r="A80" s="34" t="s">
        <v>479</v>
      </c>
      <c r="B80" s="33" t="s">
        <v>429</v>
      </c>
      <c r="C80" s="32">
        <v>80</v>
      </c>
      <c r="D80" s="31">
        <v>35</v>
      </c>
      <c r="E80" s="30">
        <f t="shared" si="2"/>
        <v>115</v>
      </c>
      <c r="F80" s="24">
        <f t="shared" si="3"/>
        <v>0.4375</v>
      </c>
    </row>
    <row r="81" spans="1:6" x14ac:dyDescent="0.25">
      <c r="A81" s="34" t="s">
        <v>478</v>
      </c>
      <c r="B81" s="33" t="s">
        <v>77</v>
      </c>
      <c r="C81" s="32">
        <v>251</v>
      </c>
      <c r="D81" s="31">
        <v>14</v>
      </c>
      <c r="E81" s="30">
        <f t="shared" si="2"/>
        <v>265</v>
      </c>
      <c r="F81" s="24">
        <f t="shared" si="3"/>
        <v>5.5776892430278883E-2</v>
      </c>
    </row>
    <row r="82" spans="1:6" x14ac:dyDescent="0.25">
      <c r="A82" s="34" t="s">
        <v>477</v>
      </c>
      <c r="B82" s="33" t="s">
        <v>110</v>
      </c>
      <c r="C82" s="32">
        <v>639</v>
      </c>
      <c r="D82" s="31">
        <v>20</v>
      </c>
      <c r="E82" s="30">
        <f t="shared" si="2"/>
        <v>659</v>
      </c>
      <c r="F82" s="24">
        <f t="shared" si="3"/>
        <v>3.1298904538341159E-2</v>
      </c>
    </row>
    <row r="83" spans="1:6" x14ac:dyDescent="0.25">
      <c r="A83" s="34" t="s">
        <v>476</v>
      </c>
      <c r="B83" s="33" t="s">
        <v>244</v>
      </c>
      <c r="C83" s="32">
        <v>228</v>
      </c>
      <c r="D83" s="31">
        <v>28</v>
      </c>
      <c r="E83" s="30">
        <f t="shared" si="2"/>
        <v>256</v>
      </c>
      <c r="F83" s="24">
        <f t="shared" si="3"/>
        <v>0.12280701754385964</v>
      </c>
    </row>
    <row r="84" spans="1:6" x14ac:dyDescent="0.25">
      <c r="A84" s="34" t="s">
        <v>475</v>
      </c>
      <c r="B84" s="33" t="s">
        <v>474</v>
      </c>
      <c r="C84" s="32">
        <v>535</v>
      </c>
      <c r="D84" s="31">
        <v>6</v>
      </c>
      <c r="E84" s="30">
        <f t="shared" si="2"/>
        <v>541</v>
      </c>
      <c r="F84" s="24">
        <f t="shared" si="3"/>
        <v>1.1214953271028037E-2</v>
      </c>
    </row>
    <row r="85" spans="1:6" x14ac:dyDescent="0.25">
      <c r="A85" s="34" t="s">
        <v>473</v>
      </c>
      <c r="B85" s="33" t="s">
        <v>472</v>
      </c>
      <c r="C85" s="32">
        <v>0</v>
      </c>
      <c r="D85" s="31">
        <v>12</v>
      </c>
      <c r="E85" s="30">
        <f t="shared" si="2"/>
        <v>12</v>
      </c>
      <c r="F85" s="24" t="str">
        <f t="shared" si="3"/>
        <v/>
      </c>
    </row>
    <row r="86" spans="1:6" x14ac:dyDescent="0.25">
      <c r="A86" s="34" t="s">
        <v>471</v>
      </c>
      <c r="B86" s="33" t="s">
        <v>463</v>
      </c>
      <c r="C86" s="32">
        <v>1</v>
      </c>
      <c r="D86" s="31">
        <v>32</v>
      </c>
      <c r="E86" s="30">
        <f t="shared" si="2"/>
        <v>33</v>
      </c>
      <c r="F86" s="24">
        <f t="shared" si="3"/>
        <v>32</v>
      </c>
    </row>
    <row r="87" spans="1:6" x14ac:dyDescent="0.25">
      <c r="A87" s="34" t="s">
        <v>470</v>
      </c>
      <c r="B87" s="33" t="s">
        <v>316</v>
      </c>
      <c r="C87" s="32">
        <v>1619</v>
      </c>
      <c r="D87" s="31">
        <v>87</v>
      </c>
      <c r="E87" s="30">
        <f t="shared" si="2"/>
        <v>1706</v>
      </c>
      <c r="F87" s="24">
        <f t="shared" si="3"/>
        <v>5.3736874613959235E-2</v>
      </c>
    </row>
    <row r="88" spans="1:6" x14ac:dyDescent="0.25">
      <c r="A88" s="34" t="s">
        <v>469</v>
      </c>
      <c r="B88" s="33" t="s">
        <v>379</v>
      </c>
      <c r="C88" s="32">
        <v>188</v>
      </c>
      <c r="D88" s="31">
        <v>58</v>
      </c>
      <c r="E88" s="30">
        <f t="shared" si="2"/>
        <v>246</v>
      </c>
      <c r="F88" s="24">
        <f t="shared" si="3"/>
        <v>0.30851063829787234</v>
      </c>
    </row>
    <row r="89" spans="1:6" x14ac:dyDescent="0.25">
      <c r="A89" s="34" t="s">
        <v>468</v>
      </c>
      <c r="B89" s="33" t="s">
        <v>463</v>
      </c>
      <c r="C89" s="32">
        <v>600</v>
      </c>
      <c r="D89" s="31">
        <v>13</v>
      </c>
      <c r="E89" s="30">
        <f t="shared" si="2"/>
        <v>613</v>
      </c>
      <c r="F89" s="24">
        <f t="shared" si="3"/>
        <v>2.1666666666666667E-2</v>
      </c>
    </row>
    <row r="90" spans="1:6" x14ac:dyDescent="0.25">
      <c r="A90" s="34" t="s">
        <v>467</v>
      </c>
      <c r="B90" s="33" t="s">
        <v>379</v>
      </c>
      <c r="C90" s="32">
        <v>762</v>
      </c>
      <c r="D90" s="31">
        <v>12</v>
      </c>
      <c r="E90" s="30">
        <f t="shared" si="2"/>
        <v>774</v>
      </c>
      <c r="F90" s="24">
        <f t="shared" si="3"/>
        <v>1.5748031496062992E-2</v>
      </c>
    </row>
    <row r="91" spans="1:6" x14ac:dyDescent="0.25">
      <c r="A91" s="34" t="s">
        <v>466</v>
      </c>
      <c r="B91" s="33" t="s">
        <v>379</v>
      </c>
      <c r="C91" s="32">
        <v>66</v>
      </c>
      <c r="D91" s="31">
        <v>4</v>
      </c>
      <c r="E91" s="30">
        <f t="shared" si="2"/>
        <v>70</v>
      </c>
      <c r="F91" s="24">
        <f t="shared" si="3"/>
        <v>6.0606060606060608E-2</v>
      </c>
    </row>
    <row r="92" spans="1:6" x14ac:dyDescent="0.25">
      <c r="A92" s="34" t="s">
        <v>465</v>
      </c>
      <c r="B92" s="33" t="s">
        <v>463</v>
      </c>
      <c r="C92" s="32">
        <v>417</v>
      </c>
      <c r="D92" s="31">
        <v>9</v>
      </c>
      <c r="E92" s="30">
        <f t="shared" si="2"/>
        <v>426</v>
      </c>
      <c r="F92" s="24">
        <f t="shared" si="3"/>
        <v>2.1582733812949641E-2</v>
      </c>
    </row>
    <row r="93" spans="1:6" x14ac:dyDescent="0.25">
      <c r="A93" s="34" t="s">
        <v>464</v>
      </c>
      <c r="B93" s="33" t="s">
        <v>463</v>
      </c>
      <c r="C93" s="32">
        <v>732</v>
      </c>
      <c r="D93" s="31">
        <v>17</v>
      </c>
      <c r="E93" s="30">
        <f t="shared" si="2"/>
        <v>749</v>
      </c>
      <c r="F93" s="24">
        <f t="shared" si="3"/>
        <v>2.3224043715846996E-2</v>
      </c>
    </row>
    <row r="94" spans="1:6" x14ac:dyDescent="0.25">
      <c r="A94" s="34" t="s">
        <v>462</v>
      </c>
      <c r="B94" s="33" t="s">
        <v>379</v>
      </c>
      <c r="C94" s="32">
        <v>262</v>
      </c>
      <c r="D94" s="31">
        <v>34</v>
      </c>
      <c r="E94" s="30">
        <f t="shared" si="2"/>
        <v>296</v>
      </c>
      <c r="F94" s="24">
        <f t="shared" si="3"/>
        <v>0.12977099236641221</v>
      </c>
    </row>
    <row r="95" spans="1:6" x14ac:dyDescent="0.25">
      <c r="A95" s="34" t="s">
        <v>461</v>
      </c>
      <c r="B95" s="33" t="s">
        <v>379</v>
      </c>
      <c r="C95" s="32">
        <v>670</v>
      </c>
      <c r="D95" s="31">
        <v>17</v>
      </c>
      <c r="E95" s="30">
        <f t="shared" si="2"/>
        <v>687</v>
      </c>
      <c r="F95" s="24">
        <f t="shared" si="3"/>
        <v>2.5373134328358207E-2</v>
      </c>
    </row>
    <row r="96" spans="1:6" x14ac:dyDescent="0.25">
      <c r="A96" s="34" t="s">
        <v>460</v>
      </c>
      <c r="B96" s="33" t="s">
        <v>279</v>
      </c>
      <c r="C96" s="32">
        <v>1928</v>
      </c>
      <c r="D96" s="31">
        <v>34</v>
      </c>
      <c r="E96" s="30">
        <f t="shared" si="2"/>
        <v>1962</v>
      </c>
      <c r="F96" s="24">
        <f t="shared" si="3"/>
        <v>1.7634854771784232E-2</v>
      </c>
    </row>
    <row r="97" spans="1:6" x14ac:dyDescent="0.25">
      <c r="A97" s="34" t="s">
        <v>459</v>
      </c>
      <c r="B97" s="33" t="s">
        <v>84</v>
      </c>
      <c r="C97" s="32">
        <v>401</v>
      </c>
      <c r="D97" s="31">
        <v>11</v>
      </c>
      <c r="E97" s="30">
        <f t="shared" si="2"/>
        <v>412</v>
      </c>
      <c r="F97" s="24">
        <f t="shared" si="3"/>
        <v>2.7431421446384038E-2</v>
      </c>
    </row>
    <row r="98" spans="1:6" x14ac:dyDescent="0.25">
      <c r="A98" s="34" t="s">
        <v>458</v>
      </c>
      <c r="B98" s="33" t="s">
        <v>226</v>
      </c>
      <c r="C98" s="32">
        <v>668</v>
      </c>
      <c r="D98" s="31">
        <v>10</v>
      </c>
      <c r="E98" s="30">
        <f t="shared" si="2"/>
        <v>678</v>
      </c>
      <c r="F98" s="24">
        <f t="shared" si="3"/>
        <v>1.4970059880239521E-2</v>
      </c>
    </row>
    <row r="99" spans="1:6" x14ac:dyDescent="0.25">
      <c r="A99" s="34" t="s">
        <v>457</v>
      </c>
      <c r="B99" s="33" t="s">
        <v>142</v>
      </c>
      <c r="C99" s="32">
        <v>575</v>
      </c>
      <c r="D99" s="31">
        <v>16</v>
      </c>
      <c r="E99" s="30">
        <f t="shared" si="2"/>
        <v>591</v>
      </c>
      <c r="F99" s="24">
        <f t="shared" si="3"/>
        <v>2.782608695652174E-2</v>
      </c>
    </row>
    <row r="100" spans="1:6" x14ac:dyDescent="0.25">
      <c r="A100" s="34" t="s">
        <v>456</v>
      </c>
      <c r="B100" s="33" t="s">
        <v>376</v>
      </c>
      <c r="C100" s="32">
        <v>648</v>
      </c>
      <c r="D100" s="31">
        <v>14</v>
      </c>
      <c r="E100" s="30">
        <f t="shared" si="2"/>
        <v>662</v>
      </c>
      <c r="F100" s="24">
        <f t="shared" si="3"/>
        <v>2.1604938271604937E-2</v>
      </c>
    </row>
    <row r="101" spans="1:6" x14ac:dyDescent="0.25">
      <c r="A101" s="34" t="s">
        <v>455</v>
      </c>
      <c r="B101" s="33" t="s">
        <v>376</v>
      </c>
      <c r="C101" s="32">
        <v>746</v>
      </c>
      <c r="D101" s="31">
        <v>1</v>
      </c>
      <c r="E101" s="30">
        <f t="shared" si="2"/>
        <v>747</v>
      </c>
      <c r="F101" s="24">
        <f t="shared" si="3"/>
        <v>1.3404825737265416E-3</v>
      </c>
    </row>
    <row r="102" spans="1:6" x14ac:dyDescent="0.25">
      <c r="A102" s="34" t="s">
        <v>3</v>
      </c>
      <c r="B102" s="33" t="s">
        <v>376</v>
      </c>
      <c r="C102" s="32">
        <v>1327</v>
      </c>
      <c r="D102" s="31">
        <v>11</v>
      </c>
      <c r="E102" s="30">
        <f t="shared" si="2"/>
        <v>1338</v>
      </c>
      <c r="F102" s="24">
        <f t="shared" si="3"/>
        <v>8.2893745290128114E-3</v>
      </c>
    </row>
    <row r="103" spans="1:6" x14ac:dyDescent="0.25">
      <c r="A103" s="34" t="s">
        <v>454</v>
      </c>
      <c r="B103" s="33" t="s">
        <v>376</v>
      </c>
      <c r="C103" s="32">
        <v>139</v>
      </c>
      <c r="D103" s="31">
        <v>1</v>
      </c>
      <c r="E103" s="30">
        <f t="shared" si="2"/>
        <v>140</v>
      </c>
      <c r="F103" s="24">
        <f t="shared" si="3"/>
        <v>7.1942446043165471E-3</v>
      </c>
    </row>
    <row r="104" spans="1:6" x14ac:dyDescent="0.25">
      <c r="A104" s="34" t="s">
        <v>453</v>
      </c>
      <c r="B104" s="33" t="s">
        <v>359</v>
      </c>
      <c r="C104" s="32">
        <v>421</v>
      </c>
      <c r="D104" s="31">
        <v>13</v>
      </c>
      <c r="E104" s="30">
        <f t="shared" si="2"/>
        <v>434</v>
      </c>
      <c r="F104" s="24">
        <f t="shared" si="3"/>
        <v>3.0878859857482184E-2</v>
      </c>
    </row>
    <row r="105" spans="1:6" x14ac:dyDescent="0.25">
      <c r="A105" s="34" t="s">
        <v>452</v>
      </c>
      <c r="B105" s="33" t="s">
        <v>164</v>
      </c>
      <c r="C105" s="32">
        <v>497</v>
      </c>
      <c r="D105" s="31">
        <v>7</v>
      </c>
      <c r="E105" s="30">
        <f t="shared" si="2"/>
        <v>504</v>
      </c>
      <c r="F105" s="24">
        <f t="shared" si="3"/>
        <v>1.4084507042253521E-2</v>
      </c>
    </row>
    <row r="106" spans="1:6" x14ac:dyDescent="0.25">
      <c r="A106" s="34" t="s">
        <v>451</v>
      </c>
      <c r="B106" s="33" t="s">
        <v>239</v>
      </c>
      <c r="C106" s="32">
        <v>211</v>
      </c>
      <c r="D106" s="31">
        <v>12</v>
      </c>
      <c r="E106" s="30">
        <f t="shared" si="2"/>
        <v>223</v>
      </c>
      <c r="F106" s="24">
        <f t="shared" si="3"/>
        <v>5.6872037914691941E-2</v>
      </c>
    </row>
    <row r="107" spans="1:6" x14ac:dyDescent="0.25">
      <c r="A107" s="34" t="s">
        <v>450</v>
      </c>
      <c r="B107" s="33" t="s">
        <v>35</v>
      </c>
      <c r="C107" s="32">
        <v>1299</v>
      </c>
      <c r="D107" s="31">
        <v>6</v>
      </c>
      <c r="E107" s="30">
        <f t="shared" si="2"/>
        <v>1305</v>
      </c>
      <c r="F107" s="24">
        <f t="shared" si="3"/>
        <v>4.6189376443418013E-3</v>
      </c>
    </row>
    <row r="108" spans="1:6" x14ac:dyDescent="0.25">
      <c r="A108" s="34" t="s">
        <v>449</v>
      </c>
      <c r="B108" s="33" t="s">
        <v>192</v>
      </c>
      <c r="C108" s="32">
        <v>845</v>
      </c>
      <c r="D108" s="31">
        <v>25</v>
      </c>
      <c r="E108" s="30">
        <f t="shared" si="2"/>
        <v>870</v>
      </c>
      <c r="F108" s="24">
        <f t="shared" si="3"/>
        <v>2.9585798816568046E-2</v>
      </c>
    </row>
    <row r="109" spans="1:6" x14ac:dyDescent="0.25">
      <c r="A109" s="34" t="s">
        <v>448</v>
      </c>
      <c r="B109" s="33" t="s">
        <v>213</v>
      </c>
      <c r="C109" s="32">
        <v>1459</v>
      </c>
      <c r="D109" s="31">
        <v>22</v>
      </c>
      <c r="E109" s="30">
        <f t="shared" si="2"/>
        <v>1481</v>
      </c>
      <c r="F109" s="24">
        <f t="shared" si="3"/>
        <v>1.5078821110349555E-2</v>
      </c>
    </row>
    <row r="110" spans="1:6" x14ac:dyDescent="0.25">
      <c r="A110" s="34" t="s">
        <v>447</v>
      </c>
      <c r="B110" s="33" t="s">
        <v>172</v>
      </c>
      <c r="C110" s="32">
        <v>2160</v>
      </c>
      <c r="D110" s="31">
        <v>68</v>
      </c>
      <c r="E110" s="30">
        <f t="shared" si="2"/>
        <v>2228</v>
      </c>
      <c r="F110" s="24">
        <f t="shared" si="3"/>
        <v>3.1481481481481478E-2</v>
      </c>
    </row>
    <row r="111" spans="1:6" x14ac:dyDescent="0.25">
      <c r="A111" s="34" t="s">
        <v>446</v>
      </c>
      <c r="B111" s="33" t="s">
        <v>192</v>
      </c>
      <c r="C111" s="32">
        <v>573</v>
      </c>
      <c r="D111" s="31">
        <v>26</v>
      </c>
      <c r="E111" s="30">
        <f t="shared" si="2"/>
        <v>599</v>
      </c>
      <c r="F111" s="24">
        <f t="shared" si="3"/>
        <v>4.5375218150087257E-2</v>
      </c>
    </row>
    <row r="112" spans="1:6" x14ac:dyDescent="0.25">
      <c r="A112" s="34" t="s">
        <v>445</v>
      </c>
      <c r="B112" s="33" t="s">
        <v>125</v>
      </c>
      <c r="C112" s="32">
        <v>259</v>
      </c>
      <c r="D112" s="31">
        <v>3</v>
      </c>
      <c r="E112" s="30">
        <f t="shared" si="2"/>
        <v>262</v>
      </c>
      <c r="F112" s="24">
        <f t="shared" si="3"/>
        <v>1.1583011583011582E-2</v>
      </c>
    </row>
    <row r="113" spans="1:6" x14ac:dyDescent="0.25">
      <c r="A113" s="34" t="s">
        <v>444</v>
      </c>
      <c r="B113" s="33" t="s">
        <v>394</v>
      </c>
      <c r="C113" s="32">
        <v>3183</v>
      </c>
      <c r="D113" s="31">
        <v>15</v>
      </c>
      <c r="E113" s="30">
        <f t="shared" si="2"/>
        <v>3198</v>
      </c>
      <c r="F113" s="24">
        <f t="shared" si="3"/>
        <v>4.7125353440150798E-3</v>
      </c>
    </row>
    <row r="114" spans="1:6" x14ac:dyDescent="0.25">
      <c r="A114" s="34" t="s">
        <v>443</v>
      </c>
      <c r="B114" s="33" t="s">
        <v>357</v>
      </c>
      <c r="C114" s="32">
        <v>1810</v>
      </c>
      <c r="D114" s="31">
        <v>32</v>
      </c>
      <c r="E114" s="30">
        <f t="shared" si="2"/>
        <v>1842</v>
      </c>
      <c r="F114" s="24">
        <f t="shared" si="3"/>
        <v>1.7679558011049725E-2</v>
      </c>
    </row>
    <row r="115" spans="1:6" x14ac:dyDescent="0.25">
      <c r="A115" s="34" t="s">
        <v>442</v>
      </c>
      <c r="B115" s="33" t="s">
        <v>359</v>
      </c>
      <c r="C115" s="32">
        <v>533</v>
      </c>
      <c r="D115" s="31">
        <v>9</v>
      </c>
      <c r="E115" s="30">
        <f t="shared" si="2"/>
        <v>542</v>
      </c>
      <c r="F115" s="24">
        <f t="shared" si="3"/>
        <v>1.6885553470919325E-2</v>
      </c>
    </row>
    <row r="116" spans="1:6" x14ac:dyDescent="0.25">
      <c r="A116" s="34" t="s">
        <v>441</v>
      </c>
      <c r="B116" s="33" t="s">
        <v>440</v>
      </c>
      <c r="C116" s="32">
        <v>286</v>
      </c>
      <c r="D116" s="31">
        <v>9</v>
      </c>
      <c r="E116" s="30">
        <f t="shared" si="2"/>
        <v>295</v>
      </c>
      <c r="F116" s="24">
        <f t="shared" si="3"/>
        <v>3.1468531468531472E-2</v>
      </c>
    </row>
    <row r="117" spans="1:6" x14ac:dyDescent="0.25">
      <c r="A117" s="34" t="s">
        <v>439</v>
      </c>
      <c r="B117" s="33" t="s">
        <v>244</v>
      </c>
      <c r="C117" s="32">
        <v>309</v>
      </c>
      <c r="D117" s="31">
        <v>19</v>
      </c>
      <c r="E117" s="30">
        <f t="shared" si="2"/>
        <v>328</v>
      </c>
      <c r="F117" s="24">
        <f t="shared" si="3"/>
        <v>6.1488673139158574E-2</v>
      </c>
    </row>
    <row r="118" spans="1:6" x14ac:dyDescent="0.25">
      <c r="A118" s="34" t="s">
        <v>438</v>
      </c>
      <c r="B118" s="33" t="s">
        <v>79</v>
      </c>
      <c r="C118" s="32">
        <v>943</v>
      </c>
      <c r="D118" s="31">
        <v>16</v>
      </c>
      <c r="E118" s="30">
        <f t="shared" si="2"/>
        <v>959</v>
      </c>
      <c r="F118" s="24">
        <f t="shared" si="3"/>
        <v>1.6967126193001062E-2</v>
      </c>
    </row>
    <row r="119" spans="1:6" x14ac:dyDescent="0.25">
      <c r="A119" s="34" t="s">
        <v>437</v>
      </c>
      <c r="B119" s="33" t="s">
        <v>79</v>
      </c>
      <c r="C119" s="32">
        <v>2197</v>
      </c>
      <c r="D119" s="31">
        <v>23</v>
      </c>
      <c r="E119" s="30">
        <f t="shared" si="2"/>
        <v>2220</v>
      </c>
      <c r="F119" s="24">
        <f t="shared" si="3"/>
        <v>1.0468821119708694E-2</v>
      </c>
    </row>
    <row r="120" spans="1:6" x14ac:dyDescent="0.25">
      <c r="A120" s="34" t="s">
        <v>436</v>
      </c>
      <c r="B120" s="33" t="s">
        <v>244</v>
      </c>
      <c r="C120" s="32">
        <v>1392</v>
      </c>
      <c r="D120" s="31">
        <v>37</v>
      </c>
      <c r="E120" s="30">
        <f t="shared" si="2"/>
        <v>1429</v>
      </c>
      <c r="F120" s="24">
        <f t="shared" si="3"/>
        <v>2.6580459770114941E-2</v>
      </c>
    </row>
    <row r="121" spans="1:6" x14ac:dyDescent="0.25">
      <c r="A121" s="34" t="s">
        <v>435</v>
      </c>
      <c r="B121" s="33" t="s">
        <v>57</v>
      </c>
      <c r="C121" s="32">
        <v>46</v>
      </c>
      <c r="D121" s="31">
        <v>42</v>
      </c>
      <c r="E121" s="30">
        <f t="shared" si="2"/>
        <v>88</v>
      </c>
      <c r="F121" s="24">
        <f t="shared" si="3"/>
        <v>0.91304347826086951</v>
      </c>
    </row>
    <row r="122" spans="1:6" x14ac:dyDescent="0.25">
      <c r="A122" s="34" t="s">
        <v>434</v>
      </c>
      <c r="B122" s="33" t="s">
        <v>57</v>
      </c>
      <c r="C122" s="32">
        <v>0</v>
      </c>
      <c r="D122" s="31">
        <v>4</v>
      </c>
      <c r="E122" s="30">
        <f t="shared" si="2"/>
        <v>4</v>
      </c>
      <c r="F122" s="24" t="str">
        <f t="shared" si="3"/>
        <v/>
      </c>
    </row>
    <row r="123" spans="1:6" x14ac:dyDescent="0.25">
      <c r="A123" s="34" t="s">
        <v>433</v>
      </c>
      <c r="B123" s="33" t="s">
        <v>57</v>
      </c>
      <c r="C123" s="32">
        <v>1218</v>
      </c>
      <c r="D123" s="31">
        <v>24</v>
      </c>
      <c r="E123" s="30">
        <f t="shared" si="2"/>
        <v>1242</v>
      </c>
      <c r="F123" s="24">
        <f t="shared" si="3"/>
        <v>1.9704433497536946E-2</v>
      </c>
    </row>
    <row r="124" spans="1:6" x14ac:dyDescent="0.25">
      <c r="A124" s="34" t="s">
        <v>432</v>
      </c>
      <c r="B124" s="33" t="s">
        <v>57</v>
      </c>
      <c r="C124" s="32">
        <v>388</v>
      </c>
      <c r="D124" s="31">
        <v>24</v>
      </c>
      <c r="E124" s="30">
        <f t="shared" si="2"/>
        <v>412</v>
      </c>
      <c r="F124" s="24">
        <f t="shared" si="3"/>
        <v>6.1855670103092786E-2</v>
      </c>
    </row>
    <row r="125" spans="1:6" x14ac:dyDescent="0.25">
      <c r="A125" s="34" t="s">
        <v>431</v>
      </c>
      <c r="B125" s="33" t="s">
        <v>57</v>
      </c>
      <c r="C125" s="32">
        <v>179</v>
      </c>
      <c r="D125" s="31">
        <v>1</v>
      </c>
      <c r="E125" s="30">
        <f t="shared" si="2"/>
        <v>180</v>
      </c>
      <c r="F125" s="24">
        <f t="shared" si="3"/>
        <v>5.5865921787709499E-3</v>
      </c>
    </row>
    <row r="126" spans="1:6" x14ac:dyDescent="0.25">
      <c r="A126" s="34" t="s">
        <v>430</v>
      </c>
      <c r="B126" s="33" t="s">
        <v>429</v>
      </c>
      <c r="C126" s="32">
        <v>237</v>
      </c>
      <c r="D126" s="31">
        <v>32</v>
      </c>
      <c r="E126" s="30">
        <f t="shared" si="2"/>
        <v>269</v>
      </c>
      <c r="F126" s="24">
        <f t="shared" si="3"/>
        <v>0.13502109704641349</v>
      </c>
    </row>
    <row r="127" spans="1:6" x14ac:dyDescent="0.25">
      <c r="A127" s="34" t="s">
        <v>428</v>
      </c>
      <c r="B127" s="33" t="s">
        <v>91</v>
      </c>
      <c r="C127" s="32">
        <v>511</v>
      </c>
      <c r="D127" s="31">
        <v>11</v>
      </c>
      <c r="E127" s="30">
        <f t="shared" si="2"/>
        <v>522</v>
      </c>
      <c r="F127" s="24">
        <f t="shared" si="3"/>
        <v>2.1526418786692758E-2</v>
      </c>
    </row>
    <row r="128" spans="1:6" x14ac:dyDescent="0.25">
      <c r="A128" s="34" t="s">
        <v>427</v>
      </c>
      <c r="B128" s="33" t="s">
        <v>271</v>
      </c>
      <c r="C128" s="32">
        <v>1397</v>
      </c>
      <c r="D128" s="31">
        <v>40</v>
      </c>
      <c r="E128" s="30">
        <f t="shared" si="2"/>
        <v>1437</v>
      </c>
      <c r="F128" s="24">
        <f t="shared" si="3"/>
        <v>2.863278453829635E-2</v>
      </c>
    </row>
    <row r="129" spans="1:6" x14ac:dyDescent="0.25">
      <c r="A129" s="34" t="s">
        <v>426</v>
      </c>
      <c r="B129" s="33" t="s">
        <v>53</v>
      </c>
      <c r="C129" s="32">
        <v>25</v>
      </c>
      <c r="D129" s="31">
        <v>7</v>
      </c>
      <c r="E129" s="30">
        <f t="shared" si="2"/>
        <v>32</v>
      </c>
      <c r="F129" s="24">
        <f t="shared" si="3"/>
        <v>0.28000000000000003</v>
      </c>
    </row>
    <row r="130" spans="1:6" x14ac:dyDescent="0.25">
      <c r="A130" s="34" t="s">
        <v>425</v>
      </c>
      <c r="B130" s="33" t="s">
        <v>281</v>
      </c>
      <c r="C130" s="32">
        <v>1017</v>
      </c>
      <c r="D130" s="31">
        <v>19</v>
      </c>
      <c r="E130" s="30">
        <f t="shared" si="2"/>
        <v>1036</v>
      </c>
      <c r="F130" s="24">
        <f t="shared" si="3"/>
        <v>1.8682399213372666E-2</v>
      </c>
    </row>
    <row r="131" spans="1:6" x14ac:dyDescent="0.25">
      <c r="A131" s="34" t="s">
        <v>424</v>
      </c>
      <c r="B131" s="33" t="s">
        <v>226</v>
      </c>
      <c r="C131" s="32">
        <v>307</v>
      </c>
      <c r="D131" s="31">
        <v>9</v>
      </c>
      <c r="E131" s="30">
        <f t="shared" si="2"/>
        <v>316</v>
      </c>
      <c r="F131" s="24">
        <f t="shared" si="3"/>
        <v>2.9315960912052116E-2</v>
      </c>
    </row>
    <row r="132" spans="1:6" x14ac:dyDescent="0.25">
      <c r="A132" s="34" t="s">
        <v>423</v>
      </c>
      <c r="B132" s="33" t="s">
        <v>101</v>
      </c>
      <c r="C132" s="32">
        <v>556</v>
      </c>
      <c r="D132" s="31">
        <v>17</v>
      </c>
      <c r="E132" s="30">
        <f t="shared" si="2"/>
        <v>573</v>
      </c>
      <c r="F132" s="24">
        <f t="shared" si="3"/>
        <v>3.0575539568345324E-2</v>
      </c>
    </row>
    <row r="133" spans="1:6" x14ac:dyDescent="0.25">
      <c r="A133" s="34" t="s">
        <v>422</v>
      </c>
      <c r="B133" s="33" t="s">
        <v>421</v>
      </c>
      <c r="C133" s="32">
        <v>480</v>
      </c>
      <c r="D133" s="31">
        <v>0</v>
      </c>
      <c r="E133" s="30">
        <f t="shared" si="2"/>
        <v>480</v>
      </c>
      <c r="F133" s="24">
        <f t="shared" si="3"/>
        <v>0</v>
      </c>
    </row>
    <row r="134" spans="1:6" x14ac:dyDescent="0.25">
      <c r="A134" s="34" t="s">
        <v>420</v>
      </c>
      <c r="B134" s="33" t="s">
        <v>416</v>
      </c>
      <c r="C134" s="32">
        <v>845</v>
      </c>
      <c r="D134" s="31">
        <v>191</v>
      </c>
      <c r="E134" s="30">
        <f t="shared" ref="E134:E197" si="4">+D134+C134</f>
        <v>1036</v>
      </c>
      <c r="F134" s="24">
        <f t="shared" ref="F134:F197" si="5">IFERROR(D134/C134,"")</f>
        <v>0.22603550295857988</v>
      </c>
    </row>
    <row r="135" spans="1:6" x14ac:dyDescent="0.25">
      <c r="A135" s="34" t="s">
        <v>419</v>
      </c>
      <c r="B135" s="33" t="s">
        <v>416</v>
      </c>
      <c r="C135" s="32">
        <v>1622</v>
      </c>
      <c r="D135" s="31">
        <v>26</v>
      </c>
      <c r="E135" s="30">
        <f t="shared" si="4"/>
        <v>1648</v>
      </c>
      <c r="F135" s="24">
        <f t="shared" si="5"/>
        <v>1.6029593094944512E-2</v>
      </c>
    </row>
    <row r="136" spans="1:6" x14ac:dyDescent="0.25">
      <c r="A136" s="34" t="s">
        <v>418</v>
      </c>
      <c r="B136" s="33" t="s">
        <v>416</v>
      </c>
      <c r="C136" s="32">
        <v>2604</v>
      </c>
      <c r="D136" s="31">
        <v>64</v>
      </c>
      <c r="E136" s="30">
        <f t="shared" si="4"/>
        <v>2668</v>
      </c>
      <c r="F136" s="24">
        <f t="shared" si="5"/>
        <v>2.4577572964669739E-2</v>
      </c>
    </row>
    <row r="137" spans="1:6" x14ac:dyDescent="0.25">
      <c r="A137" s="34" t="s">
        <v>417</v>
      </c>
      <c r="B137" s="33" t="s">
        <v>416</v>
      </c>
      <c r="C137" s="32">
        <v>1024</v>
      </c>
      <c r="D137" s="31">
        <v>49</v>
      </c>
      <c r="E137" s="30">
        <f t="shared" si="4"/>
        <v>1073</v>
      </c>
      <c r="F137" s="24">
        <f t="shared" si="5"/>
        <v>4.78515625E-2</v>
      </c>
    </row>
    <row r="138" spans="1:6" x14ac:dyDescent="0.25">
      <c r="A138" s="34" t="s">
        <v>415</v>
      </c>
      <c r="B138" s="33" t="s">
        <v>155</v>
      </c>
      <c r="C138" s="32">
        <v>1879</v>
      </c>
      <c r="D138" s="31">
        <v>9</v>
      </c>
      <c r="E138" s="30">
        <f t="shared" si="4"/>
        <v>1888</v>
      </c>
      <c r="F138" s="24">
        <f t="shared" si="5"/>
        <v>4.7897817988291642E-3</v>
      </c>
    </row>
    <row r="139" spans="1:6" x14ac:dyDescent="0.25">
      <c r="A139" s="34" t="s">
        <v>414</v>
      </c>
      <c r="B139" s="33" t="s">
        <v>110</v>
      </c>
      <c r="C139" s="32">
        <v>1021</v>
      </c>
      <c r="D139" s="31">
        <v>40</v>
      </c>
      <c r="E139" s="30">
        <f t="shared" si="4"/>
        <v>1061</v>
      </c>
      <c r="F139" s="24">
        <f t="shared" si="5"/>
        <v>3.9177277179236046E-2</v>
      </c>
    </row>
    <row r="140" spans="1:6" x14ac:dyDescent="0.25">
      <c r="A140" s="34" t="s">
        <v>413</v>
      </c>
      <c r="B140" s="33" t="s">
        <v>101</v>
      </c>
      <c r="C140" s="32">
        <v>709</v>
      </c>
      <c r="D140" s="31">
        <v>26</v>
      </c>
      <c r="E140" s="30">
        <f t="shared" si="4"/>
        <v>735</v>
      </c>
      <c r="F140" s="24">
        <f t="shared" si="5"/>
        <v>3.6671368124118475E-2</v>
      </c>
    </row>
    <row r="141" spans="1:6" x14ac:dyDescent="0.25">
      <c r="A141" s="34" t="s">
        <v>412</v>
      </c>
      <c r="B141" s="33" t="s">
        <v>411</v>
      </c>
      <c r="C141" s="32">
        <v>0</v>
      </c>
      <c r="D141" s="31">
        <v>4</v>
      </c>
      <c r="E141" s="30">
        <f t="shared" si="4"/>
        <v>4</v>
      </c>
      <c r="F141" s="24" t="str">
        <f t="shared" si="5"/>
        <v/>
      </c>
    </row>
    <row r="142" spans="1:6" x14ac:dyDescent="0.25">
      <c r="A142" s="34" t="s">
        <v>410</v>
      </c>
      <c r="B142" s="33" t="s">
        <v>192</v>
      </c>
      <c r="C142" s="32">
        <v>778</v>
      </c>
      <c r="D142" s="31">
        <v>57</v>
      </c>
      <c r="E142" s="30">
        <f t="shared" si="4"/>
        <v>835</v>
      </c>
      <c r="F142" s="24">
        <f t="shared" si="5"/>
        <v>7.3264781491002573E-2</v>
      </c>
    </row>
    <row r="143" spans="1:6" x14ac:dyDescent="0.25">
      <c r="A143" s="34" t="s">
        <v>409</v>
      </c>
      <c r="B143" s="33" t="s">
        <v>402</v>
      </c>
      <c r="C143" s="32">
        <v>3756</v>
      </c>
      <c r="D143" s="31">
        <v>54</v>
      </c>
      <c r="E143" s="30">
        <f t="shared" si="4"/>
        <v>3810</v>
      </c>
      <c r="F143" s="24">
        <f t="shared" si="5"/>
        <v>1.437699680511182E-2</v>
      </c>
    </row>
    <row r="144" spans="1:6" x14ac:dyDescent="0.25">
      <c r="A144" s="34" t="s">
        <v>408</v>
      </c>
      <c r="B144" s="33" t="s">
        <v>82</v>
      </c>
      <c r="C144" s="32">
        <v>1170</v>
      </c>
      <c r="D144" s="31">
        <v>74</v>
      </c>
      <c r="E144" s="30">
        <f t="shared" si="4"/>
        <v>1244</v>
      </c>
      <c r="F144" s="24">
        <f t="shared" si="5"/>
        <v>6.3247863247863245E-2</v>
      </c>
    </row>
    <row r="145" spans="1:6" x14ac:dyDescent="0.25">
      <c r="A145" s="34" t="s">
        <v>407</v>
      </c>
      <c r="B145" s="33" t="s">
        <v>159</v>
      </c>
      <c r="C145" s="32">
        <v>3</v>
      </c>
      <c r="D145" s="31">
        <v>0</v>
      </c>
      <c r="E145" s="30">
        <f t="shared" si="4"/>
        <v>3</v>
      </c>
      <c r="F145" s="24">
        <f t="shared" si="5"/>
        <v>0</v>
      </c>
    </row>
    <row r="146" spans="1:6" x14ac:dyDescent="0.25">
      <c r="A146" s="34" t="s">
        <v>406</v>
      </c>
      <c r="B146" s="33" t="s">
        <v>129</v>
      </c>
      <c r="C146" s="32">
        <v>2238</v>
      </c>
      <c r="D146" s="31">
        <v>44</v>
      </c>
      <c r="E146" s="30">
        <f t="shared" si="4"/>
        <v>2282</v>
      </c>
      <c r="F146" s="24">
        <f t="shared" si="5"/>
        <v>1.9660411081322611E-2</v>
      </c>
    </row>
    <row r="147" spans="1:6" x14ac:dyDescent="0.25">
      <c r="A147" s="34" t="s">
        <v>405</v>
      </c>
      <c r="B147" s="33" t="s">
        <v>249</v>
      </c>
      <c r="C147" s="32">
        <v>54</v>
      </c>
      <c r="D147" s="31">
        <v>2</v>
      </c>
      <c r="E147" s="30">
        <f t="shared" si="4"/>
        <v>56</v>
      </c>
      <c r="F147" s="24">
        <f t="shared" si="5"/>
        <v>3.7037037037037035E-2</v>
      </c>
    </row>
    <row r="148" spans="1:6" x14ac:dyDescent="0.25">
      <c r="A148" s="34" t="s">
        <v>404</v>
      </c>
      <c r="B148" s="33" t="s">
        <v>271</v>
      </c>
      <c r="C148" s="32">
        <v>1110</v>
      </c>
      <c r="D148" s="31">
        <v>31</v>
      </c>
      <c r="E148" s="30">
        <f t="shared" si="4"/>
        <v>1141</v>
      </c>
      <c r="F148" s="24">
        <f t="shared" si="5"/>
        <v>2.7927927927927927E-2</v>
      </c>
    </row>
    <row r="149" spans="1:6" x14ac:dyDescent="0.25">
      <c r="A149" s="34" t="s">
        <v>403</v>
      </c>
      <c r="B149" s="33" t="s">
        <v>402</v>
      </c>
      <c r="C149" s="32">
        <v>3595</v>
      </c>
      <c r="D149" s="31">
        <v>10</v>
      </c>
      <c r="E149" s="30">
        <f t="shared" si="4"/>
        <v>3605</v>
      </c>
      <c r="F149" s="24">
        <f t="shared" si="5"/>
        <v>2.7816411682892906E-3</v>
      </c>
    </row>
    <row r="150" spans="1:6" x14ac:dyDescent="0.25">
      <c r="A150" s="34" t="s">
        <v>401</v>
      </c>
      <c r="B150" s="33" t="s">
        <v>255</v>
      </c>
      <c r="C150" s="32">
        <v>1213</v>
      </c>
      <c r="D150" s="31">
        <v>3</v>
      </c>
      <c r="E150" s="30">
        <f t="shared" si="4"/>
        <v>1216</v>
      </c>
      <c r="F150" s="24">
        <f t="shared" si="5"/>
        <v>2.4732069249793899E-3</v>
      </c>
    </row>
    <row r="151" spans="1:6" x14ac:dyDescent="0.25">
      <c r="A151" s="34" t="s">
        <v>400</v>
      </c>
      <c r="B151" s="33" t="s">
        <v>264</v>
      </c>
      <c r="C151" s="32">
        <v>1358</v>
      </c>
      <c r="D151" s="31">
        <v>22</v>
      </c>
      <c r="E151" s="30">
        <f t="shared" si="4"/>
        <v>1380</v>
      </c>
      <c r="F151" s="24">
        <f t="shared" si="5"/>
        <v>1.6200294550810016E-2</v>
      </c>
    </row>
    <row r="152" spans="1:6" x14ac:dyDescent="0.25">
      <c r="A152" s="34" t="s">
        <v>399</v>
      </c>
      <c r="B152" s="33" t="s">
        <v>264</v>
      </c>
      <c r="C152" s="32">
        <v>1428</v>
      </c>
      <c r="D152" s="31">
        <v>10</v>
      </c>
      <c r="E152" s="30">
        <f t="shared" si="4"/>
        <v>1438</v>
      </c>
      <c r="F152" s="24">
        <f t="shared" si="5"/>
        <v>7.0028011204481795E-3</v>
      </c>
    </row>
    <row r="153" spans="1:6" x14ac:dyDescent="0.25">
      <c r="A153" s="34" t="s">
        <v>398</v>
      </c>
      <c r="B153" s="33" t="s">
        <v>142</v>
      </c>
      <c r="C153" s="32">
        <v>153</v>
      </c>
      <c r="D153" s="31">
        <v>25</v>
      </c>
      <c r="E153" s="30">
        <f t="shared" si="4"/>
        <v>178</v>
      </c>
      <c r="F153" s="24">
        <f t="shared" si="5"/>
        <v>0.16339869281045752</v>
      </c>
    </row>
    <row r="154" spans="1:6" x14ac:dyDescent="0.25">
      <c r="A154" s="34" t="s">
        <v>397</v>
      </c>
      <c r="B154" s="33" t="s">
        <v>112</v>
      </c>
      <c r="C154" s="32">
        <v>4459</v>
      </c>
      <c r="D154" s="31">
        <v>31</v>
      </c>
      <c r="E154" s="30">
        <f t="shared" si="4"/>
        <v>4490</v>
      </c>
      <c r="F154" s="24">
        <f t="shared" si="5"/>
        <v>6.9522314420273606E-3</v>
      </c>
    </row>
    <row r="155" spans="1:6" x14ac:dyDescent="0.25">
      <c r="A155" s="34" t="s">
        <v>396</v>
      </c>
      <c r="B155" s="33" t="s">
        <v>271</v>
      </c>
      <c r="C155" s="32">
        <v>570</v>
      </c>
      <c r="D155" s="31">
        <v>15</v>
      </c>
      <c r="E155" s="30">
        <f t="shared" si="4"/>
        <v>585</v>
      </c>
      <c r="F155" s="24">
        <f t="shared" si="5"/>
        <v>2.6315789473684209E-2</v>
      </c>
    </row>
    <row r="156" spans="1:6" x14ac:dyDescent="0.25">
      <c r="A156" s="34" t="s">
        <v>395</v>
      </c>
      <c r="B156" s="33" t="s">
        <v>394</v>
      </c>
      <c r="C156" s="32">
        <v>4171</v>
      </c>
      <c r="D156" s="31">
        <v>22</v>
      </c>
      <c r="E156" s="30">
        <f t="shared" si="4"/>
        <v>4193</v>
      </c>
      <c r="F156" s="24">
        <f t="shared" si="5"/>
        <v>5.2745145049148887E-3</v>
      </c>
    </row>
    <row r="157" spans="1:6" x14ac:dyDescent="0.25">
      <c r="A157" s="34" t="s">
        <v>393</v>
      </c>
      <c r="B157" s="33" t="s">
        <v>120</v>
      </c>
      <c r="C157" s="32">
        <v>754</v>
      </c>
      <c r="D157" s="31">
        <v>34</v>
      </c>
      <c r="E157" s="30">
        <f t="shared" si="4"/>
        <v>788</v>
      </c>
      <c r="F157" s="24">
        <f t="shared" si="5"/>
        <v>4.5092838196286469E-2</v>
      </c>
    </row>
    <row r="158" spans="1:6" x14ac:dyDescent="0.25">
      <c r="A158" s="34" t="s">
        <v>392</v>
      </c>
      <c r="B158" s="33" t="s">
        <v>391</v>
      </c>
      <c r="C158" s="32">
        <v>497</v>
      </c>
      <c r="D158" s="31">
        <v>1</v>
      </c>
      <c r="E158" s="30">
        <f t="shared" si="4"/>
        <v>498</v>
      </c>
      <c r="F158" s="24">
        <f t="shared" si="5"/>
        <v>2.012072434607646E-3</v>
      </c>
    </row>
    <row r="159" spans="1:6" x14ac:dyDescent="0.25">
      <c r="A159" s="34" t="s">
        <v>390</v>
      </c>
      <c r="B159" s="33" t="s">
        <v>84</v>
      </c>
      <c r="C159" s="32">
        <v>679</v>
      </c>
      <c r="D159" s="31">
        <v>15</v>
      </c>
      <c r="E159" s="30">
        <f t="shared" si="4"/>
        <v>694</v>
      </c>
      <c r="F159" s="24">
        <f t="shared" si="5"/>
        <v>2.2091310751104567E-2</v>
      </c>
    </row>
    <row r="160" spans="1:6" x14ac:dyDescent="0.25">
      <c r="A160" s="34" t="s">
        <v>389</v>
      </c>
      <c r="B160" s="33" t="s">
        <v>114</v>
      </c>
      <c r="C160" s="32">
        <v>188</v>
      </c>
      <c r="D160" s="31">
        <v>3</v>
      </c>
      <c r="E160" s="30">
        <f t="shared" si="4"/>
        <v>191</v>
      </c>
      <c r="F160" s="24">
        <f t="shared" si="5"/>
        <v>1.5957446808510637E-2</v>
      </c>
    </row>
    <row r="161" spans="1:6" x14ac:dyDescent="0.25">
      <c r="A161" s="34" t="s">
        <v>388</v>
      </c>
      <c r="B161" s="33" t="s">
        <v>116</v>
      </c>
      <c r="C161" s="32">
        <v>1472</v>
      </c>
      <c r="D161" s="31">
        <v>15</v>
      </c>
      <c r="E161" s="30">
        <f t="shared" si="4"/>
        <v>1487</v>
      </c>
      <c r="F161" s="24">
        <f t="shared" si="5"/>
        <v>1.0190217391304348E-2</v>
      </c>
    </row>
    <row r="162" spans="1:6" x14ac:dyDescent="0.25">
      <c r="A162" s="34" t="s">
        <v>387</v>
      </c>
      <c r="B162" s="33" t="s">
        <v>194</v>
      </c>
      <c r="C162" s="32">
        <v>398</v>
      </c>
      <c r="D162" s="31">
        <v>26</v>
      </c>
      <c r="E162" s="30">
        <f t="shared" si="4"/>
        <v>424</v>
      </c>
      <c r="F162" s="24">
        <f t="shared" si="5"/>
        <v>6.5326633165829151E-2</v>
      </c>
    </row>
    <row r="163" spans="1:6" x14ac:dyDescent="0.25">
      <c r="A163" s="34" t="s">
        <v>386</v>
      </c>
      <c r="B163" s="33" t="s">
        <v>129</v>
      </c>
      <c r="C163" s="32">
        <v>2171</v>
      </c>
      <c r="D163" s="31">
        <v>74</v>
      </c>
      <c r="E163" s="30">
        <f t="shared" si="4"/>
        <v>2245</v>
      </c>
      <c r="F163" s="24">
        <f t="shared" si="5"/>
        <v>3.408567480423768E-2</v>
      </c>
    </row>
    <row r="164" spans="1:6" x14ac:dyDescent="0.25">
      <c r="A164" s="34" t="s">
        <v>385</v>
      </c>
      <c r="B164" s="33" t="s">
        <v>129</v>
      </c>
      <c r="C164" s="32">
        <v>1019</v>
      </c>
      <c r="D164" s="31">
        <v>58</v>
      </c>
      <c r="E164" s="30">
        <f t="shared" si="4"/>
        <v>1077</v>
      </c>
      <c r="F164" s="24">
        <f t="shared" si="5"/>
        <v>5.6918547595682038E-2</v>
      </c>
    </row>
    <row r="165" spans="1:6" x14ac:dyDescent="0.25">
      <c r="A165" s="34" t="s">
        <v>384</v>
      </c>
      <c r="B165" s="33" t="s">
        <v>57</v>
      </c>
      <c r="C165" s="32">
        <v>891</v>
      </c>
      <c r="D165" s="31">
        <v>7</v>
      </c>
      <c r="E165" s="30">
        <f t="shared" si="4"/>
        <v>898</v>
      </c>
      <c r="F165" s="24">
        <f t="shared" si="5"/>
        <v>7.8563411896745237E-3</v>
      </c>
    </row>
    <row r="166" spans="1:6" x14ac:dyDescent="0.25">
      <c r="A166" s="34" t="s">
        <v>383</v>
      </c>
      <c r="B166" s="33" t="s">
        <v>382</v>
      </c>
      <c r="C166" s="32">
        <v>2138</v>
      </c>
      <c r="D166" s="31">
        <v>8</v>
      </c>
      <c r="E166" s="30">
        <f t="shared" si="4"/>
        <v>2146</v>
      </c>
      <c r="F166" s="24">
        <f t="shared" si="5"/>
        <v>3.7418147801683817E-3</v>
      </c>
    </row>
    <row r="167" spans="1:6" x14ac:dyDescent="0.25">
      <c r="A167" s="34" t="s">
        <v>381</v>
      </c>
      <c r="B167" s="33" t="s">
        <v>244</v>
      </c>
      <c r="C167" s="32">
        <v>562</v>
      </c>
      <c r="D167" s="31">
        <v>16</v>
      </c>
      <c r="E167" s="30">
        <f t="shared" si="4"/>
        <v>578</v>
      </c>
      <c r="F167" s="24">
        <f t="shared" si="5"/>
        <v>2.8469750889679714E-2</v>
      </c>
    </row>
    <row r="168" spans="1:6" x14ac:dyDescent="0.25">
      <c r="A168" s="34" t="s">
        <v>380</v>
      </c>
      <c r="B168" s="33" t="s">
        <v>379</v>
      </c>
      <c r="C168" s="32">
        <v>1672</v>
      </c>
      <c r="D168" s="31">
        <v>2</v>
      </c>
      <c r="E168" s="30">
        <f t="shared" si="4"/>
        <v>1674</v>
      </c>
      <c r="F168" s="24">
        <f t="shared" si="5"/>
        <v>1.1961722488038277E-3</v>
      </c>
    </row>
    <row r="169" spans="1:6" x14ac:dyDescent="0.25">
      <c r="A169" s="34" t="s">
        <v>378</v>
      </c>
      <c r="B169" s="33" t="s">
        <v>271</v>
      </c>
      <c r="C169" s="32">
        <v>1192</v>
      </c>
      <c r="D169" s="31">
        <v>19</v>
      </c>
      <c r="E169" s="30">
        <f t="shared" si="4"/>
        <v>1211</v>
      </c>
      <c r="F169" s="24">
        <f t="shared" si="5"/>
        <v>1.5939597315436243E-2</v>
      </c>
    </row>
    <row r="170" spans="1:6" x14ac:dyDescent="0.25">
      <c r="A170" s="34" t="s">
        <v>377</v>
      </c>
      <c r="B170" s="33" t="s">
        <v>376</v>
      </c>
      <c r="C170" s="32">
        <v>0</v>
      </c>
      <c r="D170" s="31">
        <v>1</v>
      </c>
      <c r="E170" s="30">
        <f t="shared" si="4"/>
        <v>1</v>
      </c>
      <c r="F170" s="24" t="str">
        <f t="shared" si="5"/>
        <v/>
      </c>
    </row>
    <row r="171" spans="1:6" x14ac:dyDescent="0.25">
      <c r="A171" s="34" t="s">
        <v>375</v>
      </c>
      <c r="B171" s="33" t="s">
        <v>69</v>
      </c>
      <c r="C171" s="32">
        <v>364</v>
      </c>
      <c r="D171" s="31">
        <v>10</v>
      </c>
      <c r="E171" s="30">
        <f t="shared" si="4"/>
        <v>374</v>
      </c>
      <c r="F171" s="24">
        <f t="shared" si="5"/>
        <v>2.7472527472527472E-2</v>
      </c>
    </row>
    <row r="172" spans="1:6" x14ac:dyDescent="0.25">
      <c r="A172" s="34" t="s">
        <v>374</v>
      </c>
      <c r="B172" s="33" t="s">
        <v>75</v>
      </c>
      <c r="C172" s="32">
        <v>73</v>
      </c>
      <c r="D172" s="31">
        <v>79</v>
      </c>
      <c r="E172" s="30">
        <f t="shared" si="4"/>
        <v>152</v>
      </c>
      <c r="F172" s="24">
        <f t="shared" si="5"/>
        <v>1.0821917808219179</v>
      </c>
    </row>
    <row r="173" spans="1:6" x14ac:dyDescent="0.25">
      <c r="A173" s="34" t="s">
        <v>373</v>
      </c>
      <c r="B173" s="33" t="s">
        <v>372</v>
      </c>
      <c r="C173" s="32">
        <v>1266</v>
      </c>
      <c r="D173" s="31">
        <v>47</v>
      </c>
      <c r="E173" s="30">
        <f t="shared" si="4"/>
        <v>1313</v>
      </c>
      <c r="F173" s="24">
        <f t="shared" si="5"/>
        <v>3.7124802527646127E-2</v>
      </c>
    </row>
    <row r="174" spans="1:6" x14ac:dyDescent="0.25">
      <c r="A174" s="34" t="s">
        <v>371</v>
      </c>
      <c r="B174" s="33" t="s">
        <v>94</v>
      </c>
      <c r="C174" s="32">
        <v>2775</v>
      </c>
      <c r="D174" s="31">
        <v>38</v>
      </c>
      <c r="E174" s="30">
        <f t="shared" si="4"/>
        <v>2813</v>
      </c>
      <c r="F174" s="24">
        <f t="shared" si="5"/>
        <v>1.3693693693693694E-2</v>
      </c>
    </row>
    <row r="175" spans="1:6" x14ac:dyDescent="0.25">
      <c r="A175" s="34" t="s">
        <v>370</v>
      </c>
      <c r="B175" s="33" t="s">
        <v>153</v>
      </c>
      <c r="C175" s="32">
        <v>1119</v>
      </c>
      <c r="D175" s="31">
        <v>27</v>
      </c>
      <c r="E175" s="30">
        <f t="shared" si="4"/>
        <v>1146</v>
      </c>
      <c r="F175" s="24">
        <f t="shared" si="5"/>
        <v>2.4128686327077747E-2</v>
      </c>
    </row>
    <row r="176" spans="1:6" x14ac:dyDescent="0.25">
      <c r="A176" s="34" t="s">
        <v>369</v>
      </c>
      <c r="B176" s="33" t="s">
        <v>264</v>
      </c>
      <c r="C176" s="32">
        <v>1516</v>
      </c>
      <c r="D176" s="31">
        <v>9</v>
      </c>
      <c r="E176" s="30">
        <f t="shared" si="4"/>
        <v>1525</v>
      </c>
      <c r="F176" s="24">
        <f t="shared" si="5"/>
        <v>5.9366754617414244E-3</v>
      </c>
    </row>
    <row r="177" spans="1:6" x14ac:dyDescent="0.25">
      <c r="A177" s="34" t="s">
        <v>368</v>
      </c>
      <c r="B177" s="33" t="s">
        <v>103</v>
      </c>
      <c r="C177" s="32">
        <v>769</v>
      </c>
      <c r="D177" s="31">
        <v>36</v>
      </c>
      <c r="E177" s="30">
        <f t="shared" si="4"/>
        <v>805</v>
      </c>
      <c r="F177" s="24">
        <f t="shared" si="5"/>
        <v>4.6814044213263982E-2</v>
      </c>
    </row>
    <row r="178" spans="1:6" x14ac:dyDescent="0.25">
      <c r="A178" s="34" t="s">
        <v>367</v>
      </c>
      <c r="B178" s="33" t="s">
        <v>90</v>
      </c>
      <c r="C178" s="32">
        <v>2776</v>
      </c>
      <c r="D178" s="31">
        <v>37</v>
      </c>
      <c r="E178" s="30">
        <f t="shared" si="4"/>
        <v>2813</v>
      </c>
      <c r="F178" s="24">
        <f t="shared" si="5"/>
        <v>1.3328530259365994E-2</v>
      </c>
    </row>
    <row r="179" spans="1:6" x14ac:dyDescent="0.25">
      <c r="A179" s="34" t="s">
        <v>366</v>
      </c>
      <c r="B179" s="33" t="s">
        <v>192</v>
      </c>
      <c r="C179" s="32">
        <v>429</v>
      </c>
      <c r="D179" s="31">
        <v>4</v>
      </c>
      <c r="E179" s="30">
        <f t="shared" si="4"/>
        <v>433</v>
      </c>
      <c r="F179" s="24">
        <f t="shared" si="5"/>
        <v>9.324009324009324E-3</v>
      </c>
    </row>
    <row r="180" spans="1:6" x14ac:dyDescent="0.25">
      <c r="A180" s="34" t="s">
        <v>365</v>
      </c>
      <c r="B180" s="33" t="s">
        <v>57</v>
      </c>
      <c r="C180" s="32">
        <v>2</v>
      </c>
      <c r="D180" s="31">
        <v>0</v>
      </c>
      <c r="E180" s="30">
        <f t="shared" si="4"/>
        <v>2</v>
      </c>
      <c r="F180" s="24">
        <f t="shared" si="5"/>
        <v>0</v>
      </c>
    </row>
    <row r="181" spans="1:6" x14ac:dyDescent="0.25">
      <c r="A181" s="34" t="s">
        <v>364</v>
      </c>
      <c r="B181" s="33" t="s">
        <v>114</v>
      </c>
      <c r="C181" s="32">
        <v>742</v>
      </c>
      <c r="D181" s="31">
        <v>26</v>
      </c>
      <c r="E181" s="30">
        <f t="shared" si="4"/>
        <v>768</v>
      </c>
      <c r="F181" s="24">
        <f t="shared" si="5"/>
        <v>3.5040431266846361E-2</v>
      </c>
    </row>
    <row r="182" spans="1:6" x14ac:dyDescent="0.25">
      <c r="A182" s="34" t="s">
        <v>363</v>
      </c>
      <c r="B182" s="33" t="s">
        <v>114</v>
      </c>
      <c r="C182" s="32">
        <v>924</v>
      </c>
      <c r="D182" s="31">
        <v>10</v>
      </c>
      <c r="E182" s="30">
        <f t="shared" si="4"/>
        <v>934</v>
      </c>
      <c r="F182" s="24">
        <f t="shared" si="5"/>
        <v>1.0822510822510822E-2</v>
      </c>
    </row>
    <row r="183" spans="1:6" x14ac:dyDescent="0.25">
      <c r="A183" s="34" t="s">
        <v>362</v>
      </c>
      <c r="B183" s="33" t="s">
        <v>114</v>
      </c>
      <c r="C183" s="32">
        <v>963</v>
      </c>
      <c r="D183" s="31">
        <v>29</v>
      </c>
      <c r="E183" s="30">
        <f t="shared" si="4"/>
        <v>992</v>
      </c>
      <c r="F183" s="24">
        <f t="shared" si="5"/>
        <v>3.0114226375908618E-2</v>
      </c>
    </row>
    <row r="184" spans="1:6" x14ac:dyDescent="0.25">
      <c r="A184" s="34" t="s">
        <v>361</v>
      </c>
      <c r="B184" s="33" t="s">
        <v>199</v>
      </c>
      <c r="C184" s="32">
        <v>391</v>
      </c>
      <c r="D184" s="31">
        <v>91</v>
      </c>
      <c r="E184" s="30">
        <f t="shared" si="4"/>
        <v>482</v>
      </c>
      <c r="F184" s="24">
        <f t="shared" si="5"/>
        <v>0.23273657289002558</v>
      </c>
    </row>
    <row r="185" spans="1:6" x14ac:dyDescent="0.25">
      <c r="A185" s="34" t="s">
        <v>360</v>
      </c>
      <c r="B185" s="33" t="s">
        <v>359</v>
      </c>
      <c r="C185" s="32">
        <v>255</v>
      </c>
      <c r="D185" s="31">
        <v>31</v>
      </c>
      <c r="E185" s="30">
        <f t="shared" si="4"/>
        <v>286</v>
      </c>
      <c r="F185" s="24">
        <f t="shared" si="5"/>
        <v>0.12156862745098039</v>
      </c>
    </row>
    <row r="186" spans="1:6" x14ac:dyDescent="0.25">
      <c r="A186" s="34" t="s">
        <v>358</v>
      </c>
      <c r="B186" s="33" t="s">
        <v>172</v>
      </c>
      <c r="C186" s="32">
        <v>0</v>
      </c>
      <c r="D186" s="31">
        <v>2</v>
      </c>
      <c r="E186" s="30">
        <f t="shared" si="4"/>
        <v>2</v>
      </c>
      <c r="F186" s="24" t="str">
        <f t="shared" si="5"/>
        <v/>
      </c>
    </row>
    <row r="187" spans="1:6" x14ac:dyDescent="0.25">
      <c r="A187" s="34" t="str">
        <f>+A186</f>
        <v>KIDMAN PARK</v>
      </c>
      <c r="B187" s="33" t="s">
        <v>357</v>
      </c>
      <c r="C187" s="32">
        <v>1349</v>
      </c>
      <c r="D187" s="31">
        <v>26</v>
      </c>
      <c r="E187" s="30">
        <f t="shared" si="4"/>
        <v>1375</v>
      </c>
      <c r="F187" s="24">
        <f t="shared" si="5"/>
        <v>1.9273535952557451E-2</v>
      </c>
    </row>
    <row r="188" spans="1:6" x14ac:dyDescent="0.25">
      <c r="A188" s="34" t="s">
        <v>356</v>
      </c>
      <c r="B188" s="33" t="s">
        <v>355</v>
      </c>
      <c r="C188" s="32">
        <v>2069</v>
      </c>
      <c r="D188" s="31">
        <v>73</v>
      </c>
      <c r="E188" s="30">
        <f t="shared" si="4"/>
        <v>2142</v>
      </c>
      <c r="F188" s="24">
        <f t="shared" si="5"/>
        <v>3.5282745287578542E-2</v>
      </c>
    </row>
    <row r="189" spans="1:6" x14ac:dyDescent="0.25">
      <c r="A189" s="34" t="s">
        <v>354</v>
      </c>
      <c r="B189" s="33" t="s">
        <v>353</v>
      </c>
      <c r="C189" s="32">
        <v>652</v>
      </c>
      <c r="D189" s="31">
        <v>57</v>
      </c>
      <c r="E189" s="30">
        <f t="shared" si="4"/>
        <v>709</v>
      </c>
      <c r="F189" s="24">
        <f t="shared" si="5"/>
        <v>8.7423312883435578E-2</v>
      </c>
    </row>
    <row r="190" spans="1:6" x14ac:dyDescent="0.25">
      <c r="A190" s="34" t="s">
        <v>352</v>
      </c>
      <c r="B190" s="33" t="s">
        <v>82</v>
      </c>
      <c r="C190" s="32">
        <v>222</v>
      </c>
      <c r="D190" s="31">
        <v>8</v>
      </c>
      <c r="E190" s="30">
        <f t="shared" si="4"/>
        <v>230</v>
      </c>
      <c r="F190" s="24">
        <f t="shared" si="5"/>
        <v>3.6036036036036036E-2</v>
      </c>
    </row>
    <row r="191" spans="1:6" x14ac:dyDescent="0.25">
      <c r="A191" s="34" t="s">
        <v>351</v>
      </c>
      <c r="B191" s="33" t="s">
        <v>170</v>
      </c>
      <c r="C191" s="32">
        <v>109</v>
      </c>
      <c r="D191" s="31">
        <v>1</v>
      </c>
      <c r="E191" s="30">
        <f t="shared" si="4"/>
        <v>110</v>
      </c>
      <c r="F191" s="24">
        <f t="shared" si="5"/>
        <v>9.1743119266055051E-3</v>
      </c>
    </row>
    <row r="192" spans="1:6" x14ac:dyDescent="0.25">
      <c r="A192" s="34" t="s">
        <v>350</v>
      </c>
      <c r="B192" s="33" t="s">
        <v>120</v>
      </c>
      <c r="C192" s="32">
        <v>835</v>
      </c>
      <c r="D192" s="31">
        <v>23</v>
      </c>
      <c r="E192" s="30">
        <f t="shared" si="4"/>
        <v>858</v>
      </c>
      <c r="F192" s="24">
        <f t="shared" si="5"/>
        <v>2.7544910179640718E-2</v>
      </c>
    </row>
    <row r="193" spans="1:6" x14ac:dyDescent="0.25">
      <c r="A193" s="34" t="s">
        <v>349</v>
      </c>
      <c r="B193" s="33" t="s">
        <v>55</v>
      </c>
      <c r="C193" s="32">
        <v>2308</v>
      </c>
      <c r="D193" s="31">
        <v>32</v>
      </c>
      <c r="E193" s="30">
        <f t="shared" si="4"/>
        <v>2340</v>
      </c>
      <c r="F193" s="24">
        <f t="shared" si="5"/>
        <v>1.3864818024263431E-2</v>
      </c>
    </row>
    <row r="194" spans="1:6" x14ac:dyDescent="0.25">
      <c r="A194" s="34" t="s">
        <v>348</v>
      </c>
      <c r="B194" s="33" t="s">
        <v>347</v>
      </c>
      <c r="C194" s="32">
        <v>0</v>
      </c>
      <c r="D194" s="31">
        <v>1</v>
      </c>
      <c r="E194" s="30">
        <f t="shared" si="4"/>
        <v>1</v>
      </c>
      <c r="F194" s="24" t="str">
        <f t="shared" si="5"/>
        <v/>
      </c>
    </row>
    <row r="195" spans="1:6" x14ac:dyDescent="0.25">
      <c r="A195" s="34" t="s">
        <v>346</v>
      </c>
      <c r="B195" s="33" t="s">
        <v>297</v>
      </c>
      <c r="C195" s="32">
        <v>14</v>
      </c>
      <c r="D195" s="31">
        <v>1</v>
      </c>
      <c r="E195" s="30">
        <f t="shared" si="4"/>
        <v>15</v>
      </c>
      <c r="F195" s="24">
        <f t="shared" si="5"/>
        <v>7.1428571428571425E-2</v>
      </c>
    </row>
    <row r="196" spans="1:6" x14ac:dyDescent="0.25">
      <c r="A196" s="34" t="s">
        <v>345</v>
      </c>
      <c r="B196" s="33" t="s">
        <v>281</v>
      </c>
      <c r="C196" s="32">
        <v>1080</v>
      </c>
      <c r="D196" s="31">
        <v>29</v>
      </c>
      <c r="E196" s="30">
        <f t="shared" si="4"/>
        <v>1109</v>
      </c>
      <c r="F196" s="24">
        <f t="shared" si="5"/>
        <v>2.6851851851851852E-2</v>
      </c>
    </row>
    <row r="197" spans="1:6" x14ac:dyDescent="0.25">
      <c r="A197" s="34" t="s">
        <v>344</v>
      </c>
      <c r="B197" s="33" t="s">
        <v>234</v>
      </c>
      <c r="C197" s="32">
        <v>1548</v>
      </c>
      <c r="D197" s="31">
        <v>30</v>
      </c>
      <c r="E197" s="30">
        <f t="shared" si="4"/>
        <v>1578</v>
      </c>
      <c r="F197" s="24">
        <f t="shared" si="5"/>
        <v>1.937984496124031E-2</v>
      </c>
    </row>
    <row r="198" spans="1:6" x14ac:dyDescent="0.25">
      <c r="A198" s="34" t="s">
        <v>343</v>
      </c>
      <c r="B198" s="33" t="s">
        <v>234</v>
      </c>
      <c r="C198" s="32">
        <v>1465</v>
      </c>
      <c r="D198" s="31">
        <v>11</v>
      </c>
      <c r="E198" s="30">
        <f t="shared" ref="E198:E261" si="6">+D198+C198</f>
        <v>1476</v>
      </c>
      <c r="F198" s="24">
        <f t="shared" ref="F198:F261" si="7">IFERROR(D198/C198,"")</f>
        <v>7.5085324232081908E-3</v>
      </c>
    </row>
    <row r="199" spans="1:6" x14ac:dyDescent="0.25">
      <c r="A199" s="34" t="str">
        <f>+A198</f>
        <v>LARGS NORTH</v>
      </c>
      <c r="B199" s="33" t="s">
        <v>118</v>
      </c>
      <c r="C199" s="32">
        <v>2</v>
      </c>
      <c r="D199" s="31">
        <v>0</v>
      </c>
      <c r="E199" s="30">
        <f t="shared" si="6"/>
        <v>2</v>
      </c>
      <c r="F199" s="24">
        <f t="shared" si="7"/>
        <v>0</v>
      </c>
    </row>
    <row r="200" spans="1:6" x14ac:dyDescent="0.25">
      <c r="A200" s="34" t="s">
        <v>342</v>
      </c>
      <c r="B200" s="33" t="s">
        <v>114</v>
      </c>
      <c r="C200" s="32">
        <v>494</v>
      </c>
      <c r="D200" s="31">
        <v>17</v>
      </c>
      <c r="E200" s="30">
        <f t="shared" si="6"/>
        <v>511</v>
      </c>
      <c r="F200" s="24">
        <f t="shared" si="7"/>
        <v>3.4412955465587043E-2</v>
      </c>
    </row>
    <row r="201" spans="1:6" x14ac:dyDescent="0.25">
      <c r="A201" s="34" t="s">
        <v>341</v>
      </c>
      <c r="B201" s="33" t="s">
        <v>274</v>
      </c>
      <c r="C201" s="32">
        <v>1</v>
      </c>
      <c r="D201" s="31">
        <v>0</v>
      </c>
      <c r="E201" s="30">
        <f t="shared" si="6"/>
        <v>1</v>
      </c>
      <c r="F201" s="24">
        <f t="shared" si="7"/>
        <v>0</v>
      </c>
    </row>
    <row r="202" spans="1:6" x14ac:dyDescent="0.25">
      <c r="A202" s="34" t="s">
        <v>4</v>
      </c>
      <c r="B202" s="33" t="s">
        <v>279</v>
      </c>
      <c r="C202" s="32">
        <v>1856</v>
      </c>
      <c r="D202" s="31">
        <v>10</v>
      </c>
      <c r="E202" s="30">
        <f t="shared" si="6"/>
        <v>1866</v>
      </c>
      <c r="F202" s="24">
        <f t="shared" si="7"/>
        <v>5.387931034482759E-3</v>
      </c>
    </row>
    <row r="203" spans="1:6" x14ac:dyDescent="0.25">
      <c r="A203" s="34" t="s">
        <v>340</v>
      </c>
      <c r="B203" s="33" t="s">
        <v>110</v>
      </c>
      <c r="C203" s="32">
        <v>685</v>
      </c>
      <c r="D203" s="31">
        <v>22</v>
      </c>
      <c r="E203" s="30">
        <f t="shared" si="6"/>
        <v>707</v>
      </c>
      <c r="F203" s="24">
        <f t="shared" si="7"/>
        <v>3.2116788321167884E-2</v>
      </c>
    </row>
    <row r="204" spans="1:6" x14ac:dyDescent="0.25">
      <c r="A204" s="34" t="s">
        <v>339</v>
      </c>
      <c r="B204" s="33" t="s">
        <v>106</v>
      </c>
      <c r="C204" s="32">
        <v>2016</v>
      </c>
      <c r="D204" s="31">
        <v>27</v>
      </c>
      <c r="E204" s="30">
        <f t="shared" si="6"/>
        <v>2043</v>
      </c>
      <c r="F204" s="24">
        <f t="shared" si="7"/>
        <v>1.3392857142857142E-2</v>
      </c>
    </row>
    <row r="205" spans="1:6" x14ac:dyDescent="0.25">
      <c r="A205" s="34" t="s">
        <v>338</v>
      </c>
      <c r="B205" s="33" t="s">
        <v>337</v>
      </c>
      <c r="C205" s="32">
        <v>6</v>
      </c>
      <c r="D205" s="31">
        <v>74</v>
      </c>
      <c r="E205" s="30">
        <f t="shared" si="6"/>
        <v>80</v>
      </c>
      <c r="F205" s="24">
        <f t="shared" si="7"/>
        <v>12.333333333333334</v>
      </c>
    </row>
    <row r="206" spans="1:6" x14ac:dyDescent="0.25">
      <c r="A206" s="34" t="s">
        <v>336</v>
      </c>
      <c r="B206" s="33" t="s">
        <v>120</v>
      </c>
      <c r="C206" s="32">
        <v>770</v>
      </c>
      <c r="D206" s="31">
        <v>4</v>
      </c>
      <c r="E206" s="30">
        <f t="shared" si="6"/>
        <v>774</v>
      </c>
      <c r="F206" s="24">
        <f t="shared" si="7"/>
        <v>5.1948051948051948E-3</v>
      </c>
    </row>
    <row r="207" spans="1:6" x14ac:dyDescent="0.25">
      <c r="A207" s="34" t="s">
        <v>335</v>
      </c>
      <c r="B207" s="33" t="s">
        <v>120</v>
      </c>
      <c r="C207" s="32">
        <v>50</v>
      </c>
      <c r="D207" s="31">
        <v>0</v>
      </c>
      <c r="E207" s="30">
        <f t="shared" si="6"/>
        <v>50</v>
      </c>
      <c r="F207" s="24">
        <f t="shared" si="7"/>
        <v>0</v>
      </c>
    </row>
    <row r="208" spans="1:6" x14ac:dyDescent="0.25">
      <c r="A208" s="34" t="s">
        <v>334</v>
      </c>
      <c r="B208" s="33" t="s">
        <v>239</v>
      </c>
      <c r="C208" s="32">
        <v>8</v>
      </c>
      <c r="D208" s="31">
        <v>3</v>
      </c>
      <c r="E208" s="30">
        <f t="shared" si="6"/>
        <v>11</v>
      </c>
      <c r="F208" s="24">
        <f t="shared" si="7"/>
        <v>0.375</v>
      </c>
    </row>
    <row r="209" spans="1:6" x14ac:dyDescent="0.25">
      <c r="A209" s="34" t="s">
        <v>333</v>
      </c>
      <c r="B209" s="33" t="s">
        <v>49</v>
      </c>
      <c r="C209" s="32">
        <v>3345</v>
      </c>
      <c r="D209" s="31">
        <v>75</v>
      </c>
      <c r="E209" s="30">
        <f t="shared" si="6"/>
        <v>3420</v>
      </c>
      <c r="F209" s="24">
        <f t="shared" si="7"/>
        <v>2.2421524663677129E-2</v>
      </c>
    </row>
    <row r="210" spans="1:6" x14ac:dyDescent="0.25">
      <c r="A210" s="34" t="s">
        <v>332</v>
      </c>
      <c r="B210" s="33" t="s">
        <v>103</v>
      </c>
      <c r="C210" s="32">
        <v>949</v>
      </c>
      <c r="D210" s="31">
        <v>35</v>
      </c>
      <c r="E210" s="30">
        <f t="shared" si="6"/>
        <v>984</v>
      </c>
      <c r="F210" s="24">
        <f t="shared" si="7"/>
        <v>3.6880927291886197E-2</v>
      </c>
    </row>
    <row r="211" spans="1:6" x14ac:dyDescent="0.25">
      <c r="A211" s="34" t="s">
        <v>331</v>
      </c>
      <c r="B211" s="33" t="s">
        <v>271</v>
      </c>
      <c r="C211" s="32">
        <v>455</v>
      </c>
      <c r="D211" s="31">
        <v>7</v>
      </c>
      <c r="E211" s="30">
        <f t="shared" si="6"/>
        <v>462</v>
      </c>
      <c r="F211" s="24">
        <f t="shared" si="7"/>
        <v>1.5384615384615385E-2</v>
      </c>
    </row>
    <row r="212" spans="1:6" x14ac:dyDescent="0.25">
      <c r="A212" s="34" t="s">
        <v>330</v>
      </c>
      <c r="B212" s="33" t="s">
        <v>45</v>
      </c>
      <c r="C212" s="32">
        <v>1300</v>
      </c>
      <c r="D212" s="31">
        <v>20</v>
      </c>
      <c r="E212" s="30">
        <f t="shared" si="6"/>
        <v>1320</v>
      </c>
      <c r="F212" s="24">
        <f t="shared" si="7"/>
        <v>1.5384615384615385E-2</v>
      </c>
    </row>
    <row r="213" spans="1:6" x14ac:dyDescent="0.25">
      <c r="A213" s="34" t="s">
        <v>329</v>
      </c>
      <c r="B213" s="33" t="s">
        <v>192</v>
      </c>
      <c r="C213" s="32">
        <v>811</v>
      </c>
      <c r="D213" s="31">
        <v>23</v>
      </c>
      <c r="E213" s="30">
        <f t="shared" si="6"/>
        <v>834</v>
      </c>
      <c r="F213" s="24">
        <f t="shared" si="7"/>
        <v>2.8360049321824909E-2</v>
      </c>
    </row>
    <row r="214" spans="1:6" x14ac:dyDescent="0.25">
      <c r="A214" s="34" t="s">
        <v>328</v>
      </c>
      <c r="B214" s="33" t="s">
        <v>170</v>
      </c>
      <c r="C214" s="32">
        <v>656</v>
      </c>
      <c r="D214" s="31">
        <v>2</v>
      </c>
      <c r="E214" s="30">
        <f t="shared" si="6"/>
        <v>658</v>
      </c>
      <c r="F214" s="24">
        <f t="shared" si="7"/>
        <v>3.0487804878048782E-3</v>
      </c>
    </row>
    <row r="215" spans="1:6" x14ac:dyDescent="0.25">
      <c r="A215" s="34" t="s">
        <v>327</v>
      </c>
      <c r="B215" s="33" t="s">
        <v>246</v>
      </c>
      <c r="C215" s="32">
        <v>1373</v>
      </c>
      <c r="D215" s="31">
        <v>29</v>
      </c>
      <c r="E215" s="30">
        <f t="shared" si="6"/>
        <v>1402</v>
      </c>
      <c r="F215" s="24">
        <f t="shared" si="7"/>
        <v>2.1121631463947559E-2</v>
      </c>
    </row>
    <row r="216" spans="1:6" x14ac:dyDescent="0.25">
      <c r="A216" s="34" t="s">
        <v>326</v>
      </c>
      <c r="B216" s="33" t="s">
        <v>69</v>
      </c>
      <c r="C216" s="32">
        <v>699</v>
      </c>
      <c r="D216" s="31">
        <v>43</v>
      </c>
      <c r="E216" s="30">
        <f t="shared" si="6"/>
        <v>742</v>
      </c>
      <c r="F216" s="24">
        <f t="shared" si="7"/>
        <v>6.1516452074391992E-2</v>
      </c>
    </row>
    <row r="217" spans="1:6" x14ac:dyDescent="0.25">
      <c r="A217" s="34" t="s">
        <v>325</v>
      </c>
      <c r="B217" s="33" t="s">
        <v>114</v>
      </c>
      <c r="C217" s="32">
        <v>253</v>
      </c>
      <c r="D217" s="31">
        <v>11</v>
      </c>
      <c r="E217" s="30">
        <f t="shared" si="6"/>
        <v>264</v>
      </c>
      <c r="F217" s="24">
        <f t="shared" si="7"/>
        <v>4.3478260869565216E-2</v>
      </c>
    </row>
    <row r="218" spans="1:6" x14ac:dyDescent="0.25">
      <c r="A218" s="34" t="s">
        <v>324</v>
      </c>
      <c r="B218" s="33" t="s">
        <v>323</v>
      </c>
      <c r="C218" s="32">
        <v>22</v>
      </c>
      <c r="D218" s="31">
        <v>0</v>
      </c>
      <c r="E218" s="30">
        <f t="shared" si="6"/>
        <v>22</v>
      </c>
      <c r="F218" s="24">
        <f t="shared" si="7"/>
        <v>0</v>
      </c>
    </row>
    <row r="219" spans="1:6" x14ac:dyDescent="0.25">
      <c r="A219" s="34" t="s">
        <v>5</v>
      </c>
      <c r="B219" s="33" t="s">
        <v>228</v>
      </c>
      <c r="C219" s="32">
        <v>4436</v>
      </c>
      <c r="D219" s="31">
        <v>88</v>
      </c>
      <c r="E219" s="30">
        <f t="shared" si="6"/>
        <v>4524</v>
      </c>
      <c r="F219" s="24">
        <f t="shared" si="7"/>
        <v>1.9837691614066726E-2</v>
      </c>
    </row>
    <row r="220" spans="1:6" x14ac:dyDescent="0.25">
      <c r="A220" s="34" t="s">
        <v>322</v>
      </c>
      <c r="B220" s="33" t="s">
        <v>142</v>
      </c>
      <c r="C220" s="32">
        <v>619</v>
      </c>
      <c r="D220" s="31">
        <v>15</v>
      </c>
      <c r="E220" s="30">
        <f t="shared" si="6"/>
        <v>634</v>
      </c>
      <c r="F220" s="24">
        <f t="shared" si="7"/>
        <v>2.4232633279483037E-2</v>
      </c>
    </row>
    <row r="221" spans="1:6" x14ac:dyDescent="0.25">
      <c r="A221" s="34" t="s">
        <v>321</v>
      </c>
      <c r="B221" s="33" t="s">
        <v>320</v>
      </c>
      <c r="C221" s="32">
        <v>107</v>
      </c>
      <c r="D221" s="31">
        <v>23</v>
      </c>
      <c r="E221" s="30">
        <f t="shared" si="6"/>
        <v>130</v>
      </c>
      <c r="F221" s="24">
        <f t="shared" si="7"/>
        <v>0.21495327102803738</v>
      </c>
    </row>
    <row r="222" spans="1:6" x14ac:dyDescent="0.25">
      <c r="A222" s="34" t="s">
        <v>319</v>
      </c>
      <c r="B222" s="33" t="s">
        <v>91</v>
      </c>
      <c r="C222" s="32">
        <v>369</v>
      </c>
      <c r="D222" s="31">
        <v>12</v>
      </c>
      <c r="E222" s="30">
        <f t="shared" si="6"/>
        <v>381</v>
      </c>
      <c r="F222" s="24">
        <f t="shared" si="7"/>
        <v>3.2520325203252036E-2</v>
      </c>
    </row>
    <row r="223" spans="1:6" x14ac:dyDescent="0.25">
      <c r="A223" s="34" t="s">
        <v>318</v>
      </c>
      <c r="B223" s="33" t="s">
        <v>91</v>
      </c>
      <c r="C223" s="32">
        <v>113</v>
      </c>
      <c r="D223" s="31">
        <v>2</v>
      </c>
      <c r="E223" s="30">
        <f t="shared" si="6"/>
        <v>115</v>
      </c>
      <c r="F223" s="24">
        <f t="shared" si="7"/>
        <v>1.7699115044247787E-2</v>
      </c>
    </row>
    <row r="224" spans="1:6" x14ac:dyDescent="0.25">
      <c r="A224" s="34" t="s">
        <v>317</v>
      </c>
      <c r="B224" s="33" t="s">
        <v>316</v>
      </c>
      <c r="C224" s="32">
        <v>705</v>
      </c>
      <c r="D224" s="31">
        <v>46</v>
      </c>
      <c r="E224" s="30">
        <f t="shared" si="6"/>
        <v>751</v>
      </c>
      <c r="F224" s="24">
        <f t="shared" si="7"/>
        <v>6.5248226950354607E-2</v>
      </c>
    </row>
    <row r="225" spans="1:6" x14ac:dyDescent="0.25">
      <c r="A225" s="34" t="s">
        <v>315</v>
      </c>
      <c r="B225" s="33" t="s">
        <v>118</v>
      </c>
      <c r="C225" s="32">
        <v>1808</v>
      </c>
      <c r="D225" s="31">
        <v>67</v>
      </c>
      <c r="E225" s="30">
        <f t="shared" si="6"/>
        <v>1875</v>
      </c>
      <c r="F225" s="24">
        <f t="shared" si="7"/>
        <v>3.7057522123893807E-2</v>
      </c>
    </row>
    <row r="226" spans="1:6" x14ac:dyDescent="0.25">
      <c r="A226" s="34" t="s">
        <v>314</v>
      </c>
      <c r="B226" s="33" t="s">
        <v>118</v>
      </c>
      <c r="C226" s="32">
        <v>13</v>
      </c>
      <c r="D226" s="31">
        <v>32</v>
      </c>
      <c r="E226" s="30">
        <f t="shared" si="6"/>
        <v>45</v>
      </c>
      <c r="F226" s="24">
        <f t="shared" si="7"/>
        <v>2.4615384615384617</v>
      </c>
    </row>
    <row r="227" spans="1:6" x14ac:dyDescent="0.25">
      <c r="A227" s="34" t="s">
        <v>313</v>
      </c>
      <c r="B227" s="33" t="s">
        <v>82</v>
      </c>
      <c r="C227" s="32">
        <v>718</v>
      </c>
      <c r="D227" s="31">
        <v>9</v>
      </c>
      <c r="E227" s="30">
        <f t="shared" si="6"/>
        <v>727</v>
      </c>
      <c r="F227" s="24">
        <f t="shared" si="7"/>
        <v>1.2534818941504178E-2</v>
      </c>
    </row>
    <row r="228" spans="1:6" x14ac:dyDescent="0.25">
      <c r="A228" s="34" t="s">
        <v>312</v>
      </c>
      <c r="B228" s="33" t="s">
        <v>120</v>
      </c>
      <c r="C228" s="32">
        <v>643</v>
      </c>
      <c r="D228" s="31">
        <v>13</v>
      </c>
      <c r="E228" s="30">
        <f t="shared" si="6"/>
        <v>656</v>
      </c>
      <c r="F228" s="24">
        <f t="shared" si="7"/>
        <v>2.0217729393468119E-2</v>
      </c>
    </row>
    <row r="229" spans="1:6" x14ac:dyDescent="0.25">
      <c r="A229" s="34" t="s">
        <v>311</v>
      </c>
      <c r="B229" s="33" t="s">
        <v>246</v>
      </c>
      <c r="C229" s="32">
        <v>2263</v>
      </c>
      <c r="D229" s="31">
        <v>19</v>
      </c>
      <c r="E229" s="30">
        <f t="shared" si="6"/>
        <v>2282</v>
      </c>
      <c r="F229" s="24">
        <f t="shared" si="7"/>
        <v>8.395934600088379E-3</v>
      </c>
    </row>
    <row r="230" spans="1:6" x14ac:dyDescent="0.25">
      <c r="A230" s="34" t="s">
        <v>310</v>
      </c>
      <c r="B230" s="33" t="s">
        <v>174</v>
      </c>
      <c r="C230" s="32">
        <v>951</v>
      </c>
      <c r="D230" s="31">
        <v>7</v>
      </c>
      <c r="E230" s="30">
        <f t="shared" si="6"/>
        <v>958</v>
      </c>
      <c r="F230" s="24">
        <f t="shared" si="7"/>
        <v>7.3606729758149319E-3</v>
      </c>
    </row>
    <row r="231" spans="1:6" x14ac:dyDescent="0.25">
      <c r="A231" s="34" t="s">
        <v>309</v>
      </c>
      <c r="B231" s="33" t="s">
        <v>306</v>
      </c>
      <c r="C231" s="32">
        <v>1947</v>
      </c>
      <c r="D231" s="31">
        <v>61</v>
      </c>
      <c r="E231" s="30">
        <f t="shared" si="6"/>
        <v>2008</v>
      </c>
      <c r="F231" s="24">
        <f t="shared" si="7"/>
        <v>3.133025166923472E-2</v>
      </c>
    </row>
    <row r="232" spans="1:6" x14ac:dyDescent="0.25">
      <c r="A232" s="34" t="s">
        <v>308</v>
      </c>
      <c r="B232" s="33" t="s">
        <v>306</v>
      </c>
      <c r="C232" s="32">
        <v>2521</v>
      </c>
      <c r="D232" s="31">
        <v>6</v>
      </c>
      <c r="E232" s="30">
        <f t="shared" si="6"/>
        <v>2527</v>
      </c>
      <c r="F232" s="24">
        <f t="shared" si="7"/>
        <v>2.3800079333597779E-3</v>
      </c>
    </row>
    <row r="233" spans="1:6" x14ac:dyDescent="0.25">
      <c r="A233" s="34" t="str">
        <f>+A231</f>
        <v>MODBURY</v>
      </c>
      <c r="B233" s="33" t="s">
        <v>255</v>
      </c>
      <c r="C233" s="32">
        <v>0</v>
      </c>
      <c r="D233" s="31">
        <v>0</v>
      </c>
      <c r="E233" s="30">
        <f t="shared" si="6"/>
        <v>0</v>
      </c>
      <c r="F233" s="24" t="str">
        <f t="shared" si="7"/>
        <v/>
      </c>
    </row>
    <row r="234" spans="1:6" x14ac:dyDescent="0.25">
      <c r="A234" s="34" t="s">
        <v>307</v>
      </c>
      <c r="B234" s="33" t="s">
        <v>306</v>
      </c>
      <c r="C234" s="32">
        <v>2107</v>
      </c>
      <c r="D234" s="31">
        <v>29</v>
      </c>
      <c r="E234" s="30">
        <f t="shared" si="6"/>
        <v>2136</v>
      </c>
      <c r="F234" s="24">
        <f t="shared" si="7"/>
        <v>1.3763644992880873E-2</v>
      </c>
    </row>
    <row r="235" spans="1:6" x14ac:dyDescent="0.25">
      <c r="A235" s="34" t="s">
        <v>305</v>
      </c>
      <c r="B235" s="33" t="s">
        <v>304</v>
      </c>
      <c r="C235" s="32">
        <v>0</v>
      </c>
      <c r="D235" s="31">
        <v>1</v>
      </c>
      <c r="E235" s="30">
        <f t="shared" si="6"/>
        <v>1</v>
      </c>
      <c r="F235" s="24" t="str">
        <f t="shared" si="7"/>
        <v/>
      </c>
    </row>
    <row r="236" spans="1:6" x14ac:dyDescent="0.25">
      <c r="A236" s="34" t="s">
        <v>303</v>
      </c>
      <c r="B236" s="33" t="s">
        <v>51</v>
      </c>
      <c r="C236" s="32">
        <v>8866</v>
      </c>
      <c r="D236" s="31">
        <v>121</v>
      </c>
      <c r="E236" s="30">
        <f t="shared" si="6"/>
        <v>8987</v>
      </c>
      <c r="F236" s="24">
        <f t="shared" si="7"/>
        <v>1.3647642679900745E-2</v>
      </c>
    </row>
    <row r="237" spans="1:6" x14ac:dyDescent="0.25">
      <c r="A237" s="34" t="s">
        <v>302</v>
      </c>
      <c r="B237" s="33" t="s">
        <v>246</v>
      </c>
      <c r="C237" s="32">
        <v>1277</v>
      </c>
      <c r="D237" s="31">
        <v>19</v>
      </c>
      <c r="E237" s="30">
        <f t="shared" si="6"/>
        <v>1296</v>
      </c>
      <c r="F237" s="24">
        <f t="shared" si="7"/>
        <v>1.4878621769772905E-2</v>
      </c>
    </row>
    <row r="238" spans="1:6" x14ac:dyDescent="0.25">
      <c r="A238" s="34" t="str">
        <f>+A237</f>
        <v>MORPHETTVILLE</v>
      </c>
      <c r="B238" s="33" t="s">
        <v>155</v>
      </c>
      <c r="C238" s="32">
        <v>1</v>
      </c>
      <c r="D238" s="31">
        <v>0</v>
      </c>
      <c r="E238" s="30">
        <f t="shared" si="6"/>
        <v>1</v>
      </c>
      <c r="F238" s="24">
        <f t="shared" si="7"/>
        <v>0</v>
      </c>
    </row>
    <row r="239" spans="1:6" x14ac:dyDescent="0.25">
      <c r="A239" s="34" t="s">
        <v>301</v>
      </c>
      <c r="B239" s="33" t="s">
        <v>300</v>
      </c>
      <c r="C239" s="32">
        <v>8600</v>
      </c>
      <c r="D239" s="31">
        <v>308</v>
      </c>
      <c r="E239" s="30">
        <f t="shared" si="6"/>
        <v>8908</v>
      </c>
      <c r="F239" s="24">
        <f t="shared" si="7"/>
        <v>3.5813953488372095E-2</v>
      </c>
    </row>
    <row r="240" spans="1:6" x14ac:dyDescent="0.25">
      <c r="A240" s="34" t="s">
        <v>299</v>
      </c>
      <c r="B240" s="33" t="s">
        <v>297</v>
      </c>
      <c r="C240" s="32">
        <v>1690</v>
      </c>
      <c r="D240" s="31">
        <v>30</v>
      </c>
      <c r="E240" s="30">
        <f t="shared" si="6"/>
        <v>1720</v>
      </c>
      <c r="F240" s="24">
        <f t="shared" si="7"/>
        <v>1.7751479289940829E-2</v>
      </c>
    </row>
    <row r="241" spans="1:6" x14ac:dyDescent="0.25">
      <c r="A241" s="34" t="s">
        <v>298</v>
      </c>
      <c r="B241" s="33" t="s">
        <v>297</v>
      </c>
      <c r="C241" s="32">
        <v>2137</v>
      </c>
      <c r="D241" s="31">
        <v>1</v>
      </c>
      <c r="E241" s="30">
        <f t="shared" si="6"/>
        <v>2138</v>
      </c>
      <c r="F241" s="24">
        <f t="shared" si="7"/>
        <v>4.6794571829667761E-4</v>
      </c>
    </row>
    <row r="242" spans="1:6" x14ac:dyDescent="0.25">
      <c r="A242" s="34" t="s">
        <v>296</v>
      </c>
      <c r="B242" s="33" t="s">
        <v>201</v>
      </c>
      <c r="C242" s="32">
        <v>413</v>
      </c>
      <c r="D242" s="31">
        <v>44</v>
      </c>
      <c r="E242" s="30">
        <f t="shared" si="6"/>
        <v>457</v>
      </c>
      <c r="F242" s="24">
        <f t="shared" si="7"/>
        <v>0.10653753026634383</v>
      </c>
    </row>
    <row r="243" spans="1:6" x14ac:dyDescent="0.25">
      <c r="A243" s="34" t="s">
        <v>295</v>
      </c>
      <c r="B243" s="33" t="s">
        <v>101</v>
      </c>
      <c r="C243" s="32">
        <v>934</v>
      </c>
      <c r="D243" s="31">
        <v>15</v>
      </c>
      <c r="E243" s="30">
        <f t="shared" si="6"/>
        <v>949</v>
      </c>
      <c r="F243" s="24">
        <f t="shared" si="7"/>
        <v>1.6059957173447537E-2</v>
      </c>
    </row>
    <row r="244" spans="1:6" x14ac:dyDescent="0.25">
      <c r="A244" s="34" t="s">
        <v>294</v>
      </c>
      <c r="B244" s="33" t="s">
        <v>168</v>
      </c>
      <c r="C244" s="32">
        <v>803</v>
      </c>
      <c r="D244" s="31">
        <v>13</v>
      </c>
      <c r="E244" s="30">
        <f t="shared" si="6"/>
        <v>816</v>
      </c>
      <c r="F244" s="24">
        <f t="shared" si="7"/>
        <v>1.61892901618929E-2</v>
      </c>
    </row>
    <row r="245" spans="1:6" x14ac:dyDescent="0.25">
      <c r="A245" s="34" t="s">
        <v>293</v>
      </c>
      <c r="B245" s="33" t="s">
        <v>120</v>
      </c>
      <c r="C245" s="32">
        <v>452</v>
      </c>
      <c r="D245" s="31">
        <v>12</v>
      </c>
      <c r="E245" s="30">
        <f t="shared" si="6"/>
        <v>464</v>
      </c>
      <c r="F245" s="24">
        <f t="shared" si="7"/>
        <v>2.6548672566371681E-2</v>
      </c>
    </row>
    <row r="246" spans="1:6" x14ac:dyDescent="0.25">
      <c r="A246" s="34" t="s">
        <v>292</v>
      </c>
      <c r="B246" s="33" t="s">
        <v>281</v>
      </c>
      <c r="C246" s="32">
        <v>705</v>
      </c>
      <c r="D246" s="31">
        <v>13</v>
      </c>
      <c r="E246" s="30">
        <f t="shared" si="6"/>
        <v>718</v>
      </c>
      <c r="F246" s="24">
        <f t="shared" si="7"/>
        <v>1.8439716312056736E-2</v>
      </c>
    </row>
    <row r="247" spans="1:6" x14ac:dyDescent="0.25">
      <c r="A247" s="34" t="s">
        <v>6</v>
      </c>
      <c r="B247" s="33" t="s">
        <v>226</v>
      </c>
      <c r="C247" s="32">
        <v>125</v>
      </c>
      <c r="D247" s="31">
        <v>8</v>
      </c>
      <c r="E247" s="30">
        <f t="shared" si="6"/>
        <v>133</v>
      </c>
      <c r="F247" s="24">
        <f t="shared" si="7"/>
        <v>6.4000000000000001E-2</v>
      </c>
    </row>
    <row r="248" spans="1:6" x14ac:dyDescent="0.25">
      <c r="A248" s="34" t="s">
        <v>291</v>
      </c>
      <c r="B248" s="33" t="s">
        <v>290</v>
      </c>
      <c r="C248" s="32">
        <v>1852</v>
      </c>
      <c r="D248" s="31">
        <v>60</v>
      </c>
      <c r="E248" s="30">
        <f t="shared" si="6"/>
        <v>1912</v>
      </c>
      <c r="F248" s="24">
        <f t="shared" si="7"/>
        <v>3.2397408207343416E-2</v>
      </c>
    </row>
    <row r="249" spans="1:6" x14ac:dyDescent="0.25">
      <c r="A249" s="34" t="s">
        <v>289</v>
      </c>
      <c r="B249" s="33" t="s">
        <v>267</v>
      </c>
      <c r="C249" s="32">
        <v>74</v>
      </c>
      <c r="D249" s="31">
        <v>29</v>
      </c>
      <c r="E249" s="30">
        <f t="shared" si="6"/>
        <v>103</v>
      </c>
      <c r="F249" s="24">
        <f t="shared" si="7"/>
        <v>0.39189189189189189</v>
      </c>
    </row>
    <row r="250" spans="1:6" x14ac:dyDescent="0.25">
      <c r="A250" s="34" t="s">
        <v>288</v>
      </c>
      <c r="B250" s="33" t="s">
        <v>267</v>
      </c>
      <c r="C250" s="32">
        <v>1552</v>
      </c>
      <c r="D250" s="31">
        <v>9</v>
      </c>
      <c r="E250" s="30">
        <f t="shared" si="6"/>
        <v>1561</v>
      </c>
      <c r="F250" s="24">
        <f t="shared" si="7"/>
        <v>5.7989690721649487E-3</v>
      </c>
    </row>
    <row r="251" spans="1:6" x14ac:dyDescent="0.25">
      <c r="A251" s="34" t="s">
        <v>287</v>
      </c>
      <c r="B251" s="33" t="s">
        <v>286</v>
      </c>
      <c r="C251" s="32">
        <v>2292</v>
      </c>
      <c r="D251" s="31">
        <v>284</v>
      </c>
      <c r="E251" s="30">
        <f t="shared" si="6"/>
        <v>2576</v>
      </c>
      <c r="F251" s="24">
        <f t="shared" si="7"/>
        <v>0.12390924956369982</v>
      </c>
    </row>
    <row r="252" spans="1:6" x14ac:dyDescent="0.25">
      <c r="A252" s="34" t="s">
        <v>285</v>
      </c>
      <c r="B252" s="33" t="s">
        <v>153</v>
      </c>
      <c r="C252" s="32">
        <v>721</v>
      </c>
      <c r="D252" s="31">
        <v>11</v>
      </c>
      <c r="E252" s="30">
        <f t="shared" si="6"/>
        <v>732</v>
      </c>
      <c r="F252" s="24">
        <f t="shared" si="7"/>
        <v>1.5256588072122053E-2</v>
      </c>
    </row>
    <row r="253" spans="1:6" x14ac:dyDescent="0.25">
      <c r="A253" s="34" t="s">
        <v>284</v>
      </c>
      <c r="B253" s="33" t="s">
        <v>283</v>
      </c>
      <c r="C253" s="32">
        <v>1919</v>
      </c>
      <c r="D253" s="31">
        <v>23</v>
      </c>
      <c r="E253" s="30">
        <f t="shared" si="6"/>
        <v>1942</v>
      </c>
      <c r="F253" s="24">
        <f t="shared" si="7"/>
        <v>1.1985409067222511E-2</v>
      </c>
    </row>
    <row r="254" spans="1:6" x14ac:dyDescent="0.25">
      <c r="A254" s="34" t="s">
        <v>282</v>
      </c>
      <c r="B254" s="33" t="s">
        <v>281</v>
      </c>
      <c r="C254" s="32">
        <v>1270</v>
      </c>
      <c r="D254" s="31">
        <v>22</v>
      </c>
      <c r="E254" s="30">
        <f t="shared" si="6"/>
        <v>1292</v>
      </c>
      <c r="F254" s="24">
        <f t="shared" si="7"/>
        <v>1.7322834645669291E-2</v>
      </c>
    </row>
    <row r="255" spans="1:6" x14ac:dyDescent="0.25">
      <c r="A255" s="34" t="s">
        <v>280</v>
      </c>
      <c r="B255" s="33" t="s">
        <v>279</v>
      </c>
      <c r="C255" s="32">
        <v>1489</v>
      </c>
      <c r="D255" s="31">
        <v>16</v>
      </c>
      <c r="E255" s="30">
        <f t="shared" si="6"/>
        <v>1505</v>
      </c>
      <c r="F255" s="24">
        <f t="shared" si="7"/>
        <v>1.0745466756212223E-2</v>
      </c>
    </row>
    <row r="256" spans="1:6" x14ac:dyDescent="0.25">
      <c r="A256" s="34" t="s">
        <v>7</v>
      </c>
      <c r="B256" s="33" t="s">
        <v>279</v>
      </c>
      <c r="C256" s="32">
        <v>1122</v>
      </c>
      <c r="D256" s="31">
        <v>8</v>
      </c>
      <c r="E256" s="30">
        <f t="shared" si="6"/>
        <v>1130</v>
      </c>
      <c r="F256" s="24">
        <f t="shared" si="7"/>
        <v>7.1301247771836003E-3</v>
      </c>
    </row>
    <row r="257" spans="1:6" x14ac:dyDescent="0.25">
      <c r="A257" s="34" t="s">
        <v>278</v>
      </c>
      <c r="B257" s="33" t="s">
        <v>199</v>
      </c>
      <c r="C257" s="32">
        <v>2559</v>
      </c>
      <c r="D257" s="31">
        <v>214</v>
      </c>
      <c r="E257" s="30">
        <f t="shared" si="6"/>
        <v>2773</v>
      </c>
      <c r="F257" s="24">
        <f t="shared" si="7"/>
        <v>8.3626416568972253E-2</v>
      </c>
    </row>
    <row r="258" spans="1:6" x14ac:dyDescent="0.25">
      <c r="A258" s="34" t="s">
        <v>277</v>
      </c>
      <c r="B258" s="33" t="s">
        <v>276</v>
      </c>
      <c r="C258" s="32">
        <v>676</v>
      </c>
      <c r="D258" s="31">
        <v>8</v>
      </c>
      <c r="E258" s="30">
        <f t="shared" si="6"/>
        <v>684</v>
      </c>
      <c r="F258" s="24">
        <f t="shared" si="7"/>
        <v>1.1834319526627219E-2</v>
      </c>
    </row>
    <row r="259" spans="1:6" x14ac:dyDescent="0.25">
      <c r="A259" s="34" t="s">
        <v>275</v>
      </c>
      <c r="B259" s="33" t="s">
        <v>274</v>
      </c>
      <c r="C259" s="32">
        <v>1022</v>
      </c>
      <c r="D259" s="31">
        <v>37</v>
      </c>
      <c r="E259" s="30">
        <f t="shared" si="6"/>
        <v>1059</v>
      </c>
      <c r="F259" s="24">
        <f t="shared" si="7"/>
        <v>3.6203522504892366E-2</v>
      </c>
    </row>
    <row r="260" spans="1:6" x14ac:dyDescent="0.25">
      <c r="A260" s="34" t="s">
        <v>273</v>
      </c>
      <c r="B260" s="33" t="s">
        <v>39</v>
      </c>
      <c r="C260" s="32">
        <v>8</v>
      </c>
      <c r="D260" s="31">
        <v>0</v>
      </c>
      <c r="E260" s="30">
        <f t="shared" si="6"/>
        <v>8</v>
      </c>
      <c r="F260" s="24">
        <f t="shared" si="7"/>
        <v>0</v>
      </c>
    </row>
    <row r="261" spans="1:6" x14ac:dyDescent="0.25">
      <c r="A261" s="34" t="s">
        <v>272</v>
      </c>
      <c r="B261" s="33" t="s">
        <v>271</v>
      </c>
      <c r="C261" s="32">
        <v>1329</v>
      </c>
      <c r="D261" s="31">
        <v>15</v>
      </c>
      <c r="E261" s="30">
        <f t="shared" si="6"/>
        <v>1344</v>
      </c>
      <c r="F261" s="24">
        <f t="shared" si="7"/>
        <v>1.1286681715575621E-2</v>
      </c>
    </row>
    <row r="262" spans="1:6" x14ac:dyDescent="0.25">
      <c r="A262" s="34" t="s">
        <v>270</v>
      </c>
      <c r="B262" s="33" t="s">
        <v>88</v>
      </c>
      <c r="C262" s="32">
        <v>1594</v>
      </c>
      <c r="D262" s="31">
        <v>54</v>
      </c>
      <c r="E262" s="30">
        <f t="shared" ref="E262:E325" si="8">+D262+C262</f>
        <v>1648</v>
      </c>
      <c r="F262" s="24">
        <f t="shared" ref="F262:F325" si="9">IFERROR(D262/C262,"")</f>
        <v>3.3877038895859475E-2</v>
      </c>
    </row>
    <row r="263" spans="1:6" x14ac:dyDescent="0.25">
      <c r="A263" s="34" t="s">
        <v>269</v>
      </c>
      <c r="B263" s="33" t="s">
        <v>112</v>
      </c>
      <c r="C263" s="32">
        <v>935</v>
      </c>
      <c r="D263" s="31">
        <v>19</v>
      </c>
      <c r="E263" s="30">
        <f t="shared" si="8"/>
        <v>954</v>
      </c>
      <c r="F263" s="24">
        <f t="shared" si="9"/>
        <v>2.0320855614973262E-2</v>
      </c>
    </row>
    <row r="264" spans="1:6" x14ac:dyDescent="0.25">
      <c r="A264" s="34" t="s">
        <v>268</v>
      </c>
      <c r="B264" s="33" t="s">
        <v>267</v>
      </c>
      <c r="C264" s="32">
        <v>324</v>
      </c>
      <c r="D264" s="31">
        <v>6</v>
      </c>
      <c r="E264" s="30">
        <f t="shared" si="8"/>
        <v>330</v>
      </c>
      <c r="F264" s="24">
        <f t="shared" si="9"/>
        <v>1.8518518518518517E-2</v>
      </c>
    </row>
    <row r="265" spans="1:6" x14ac:dyDescent="0.25">
      <c r="A265" s="34" t="s">
        <v>266</v>
      </c>
      <c r="B265" s="33" t="s">
        <v>208</v>
      </c>
      <c r="C265" s="32">
        <v>1161</v>
      </c>
      <c r="D265" s="31">
        <v>30</v>
      </c>
      <c r="E265" s="30">
        <f t="shared" si="8"/>
        <v>1191</v>
      </c>
      <c r="F265" s="24">
        <f t="shared" si="9"/>
        <v>2.5839793281653745E-2</v>
      </c>
    </row>
    <row r="266" spans="1:6" x14ac:dyDescent="0.25">
      <c r="A266" s="34" t="s">
        <v>265</v>
      </c>
      <c r="B266" s="33" t="s">
        <v>264</v>
      </c>
      <c r="C266" s="32">
        <v>628</v>
      </c>
      <c r="D266" s="31">
        <v>1</v>
      </c>
      <c r="E266" s="30">
        <f t="shared" si="8"/>
        <v>629</v>
      </c>
      <c r="F266" s="24">
        <f t="shared" si="9"/>
        <v>1.5923566878980893E-3</v>
      </c>
    </row>
    <row r="267" spans="1:6" x14ac:dyDescent="0.25">
      <c r="A267" s="34" t="s">
        <v>263</v>
      </c>
      <c r="B267" s="33" t="s">
        <v>132</v>
      </c>
      <c r="C267" s="32">
        <v>790</v>
      </c>
      <c r="D267" s="31">
        <v>14</v>
      </c>
      <c r="E267" s="30">
        <f t="shared" si="8"/>
        <v>804</v>
      </c>
      <c r="F267" s="24">
        <f t="shared" si="9"/>
        <v>1.7721518987341773E-2</v>
      </c>
    </row>
    <row r="268" spans="1:6" x14ac:dyDescent="0.25">
      <c r="A268" s="34" t="s">
        <v>262</v>
      </c>
      <c r="B268" s="33" t="s">
        <v>261</v>
      </c>
      <c r="C268" s="32">
        <v>835</v>
      </c>
      <c r="D268" s="31">
        <v>10</v>
      </c>
      <c r="E268" s="30">
        <f t="shared" si="8"/>
        <v>845</v>
      </c>
      <c r="F268" s="24">
        <f t="shared" si="9"/>
        <v>1.1976047904191617E-2</v>
      </c>
    </row>
    <row r="269" spans="1:6" x14ac:dyDescent="0.25">
      <c r="A269" s="34" t="s">
        <v>260</v>
      </c>
      <c r="B269" s="33" t="s">
        <v>53</v>
      </c>
      <c r="C269" s="32">
        <v>795</v>
      </c>
      <c r="D269" s="31">
        <v>13</v>
      </c>
      <c r="E269" s="30">
        <f t="shared" si="8"/>
        <v>808</v>
      </c>
      <c r="F269" s="24">
        <f t="shared" si="9"/>
        <v>1.6352201257861635E-2</v>
      </c>
    </row>
    <row r="270" spans="1:6" x14ac:dyDescent="0.25">
      <c r="A270" s="34" t="s">
        <v>259</v>
      </c>
      <c r="B270" s="33" t="s">
        <v>125</v>
      </c>
      <c r="C270" s="32">
        <v>330</v>
      </c>
      <c r="D270" s="31">
        <v>4</v>
      </c>
      <c r="E270" s="30">
        <f t="shared" si="8"/>
        <v>334</v>
      </c>
      <c r="F270" s="24">
        <f t="shared" si="9"/>
        <v>1.2121212121212121E-2</v>
      </c>
    </row>
    <row r="271" spans="1:6" x14ac:dyDescent="0.25">
      <c r="A271" s="34" t="s">
        <v>258</v>
      </c>
      <c r="B271" s="33" t="s">
        <v>67</v>
      </c>
      <c r="C271" s="32">
        <v>729</v>
      </c>
      <c r="D271" s="31">
        <v>5</v>
      </c>
      <c r="E271" s="30">
        <f t="shared" si="8"/>
        <v>734</v>
      </c>
      <c r="F271" s="24">
        <f t="shared" si="9"/>
        <v>6.8587105624142658E-3</v>
      </c>
    </row>
    <row r="272" spans="1:6" x14ac:dyDescent="0.25">
      <c r="A272" s="34" t="s">
        <v>257</v>
      </c>
      <c r="B272" s="33" t="s">
        <v>255</v>
      </c>
      <c r="C272" s="32">
        <v>2623</v>
      </c>
      <c r="D272" s="31">
        <v>15</v>
      </c>
      <c r="E272" s="30">
        <f t="shared" si="8"/>
        <v>2638</v>
      </c>
      <c r="F272" s="24">
        <f t="shared" si="9"/>
        <v>5.7186427754479605E-3</v>
      </c>
    </row>
    <row r="273" spans="1:6" x14ac:dyDescent="0.25">
      <c r="A273" s="34" t="s">
        <v>256</v>
      </c>
      <c r="B273" s="33" t="s">
        <v>255</v>
      </c>
      <c r="C273" s="32">
        <v>1122</v>
      </c>
      <c r="D273" s="31">
        <v>28</v>
      </c>
      <c r="E273" s="30">
        <f t="shared" si="8"/>
        <v>1150</v>
      </c>
      <c r="F273" s="24">
        <f t="shared" si="9"/>
        <v>2.4955436720142603E-2</v>
      </c>
    </row>
    <row r="274" spans="1:6" x14ac:dyDescent="0.25">
      <c r="A274" s="34" t="s">
        <v>254</v>
      </c>
      <c r="B274" s="33" t="s">
        <v>98</v>
      </c>
      <c r="C274" s="32">
        <v>1052</v>
      </c>
      <c r="D274" s="31">
        <v>17</v>
      </c>
      <c r="E274" s="30">
        <f t="shared" si="8"/>
        <v>1069</v>
      </c>
      <c r="F274" s="24">
        <f t="shared" si="9"/>
        <v>1.6159695817490494E-2</v>
      </c>
    </row>
    <row r="275" spans="1:6" x14ac:dyDescent="0.25">
      <c r="A275" s="34" t="s">
        <v>253</v>
      </c>
      <c r="B275" s="33" t="s">
        <v>252</v>
      </c>
      <c r="C275" s="32">
        <v>2440</v>
      </c>
      <c r="D275" s="31">
        <v>29</v>
      </c>
      <c r="E275" s="30">
        <f t="shared" si="8"/>
        <v>2469</v>
      </c>
      <c r="F275" s="24">
        <f t="shared" si="9"/>
        <v>1.1885245901639344E-2</v>
      </c>
    </row>
    <row r="276" spans="1:6" x14ac:dyDescent="0.25">
      <c r="A276" s="34" t="s">
        <v>251</v>
      </c>
      <c r="B276" s="33" t="s">
        <v>181</v>
      </c>
      <c r="C276" s="32">
        <v>0</v>
      </c>
      <c r="D276" s="31">
        <v>9</v>
      </c>
      <c r="E276" s="30">
        <f t="shared" si="8"/>
        <v>9</v>
      </c>
      <c r="F276" s="24" t="str">
        <f t="shared" si="9"/>
        <v/>
      </c>
    </row>
    <row r="277" spans="1:6" x14ac:dyDescent="0.25">
      <c r="A277" s="34" t="s">
        <v>250</v>
      </c>
      <c r="B277" s="33" t="s">
        <v>249</v>
      </c>
      <c r="C277" s="32">
        <v>5895</v>
      </c>
      <c r="D277" s="31">
        <v>51</v>
      </c>
      <c r="E277" s="30">
        <f t="shared" si="8"/>
        <v>5946</v>
      </c>
      <c r="F277" s="24">
        <f t="shared" si="9"/>
        <v>8.6513994910941468E-3</v>
      </c>
    </row>
    <row r="278" spans="1:6" x14ac:dyDescent="0.25">
      <c r="A278" s="34" t="s">
        <v>248</v>
      </c>
      <c r="B278" s="33" t="s">
        <v>186</v>
      </c>
      <c r="C278" s="32">
        <v>5490</v>
      </c>
      <c r="D278" s="31">
        <v>41</v>
      </c>
      <c r="E278" s="30">
        <f t="shared" si="8"/>
        <v>5531</v>
      </c>
      <c r="F278" s="24">
        <f t="shared" si="9"/>
        <v>7.4681238615664849E-3</v>
      </c>
    </row>
    <row r="279" spans="1:6" x14ac:dyDescent="0.25">
      <c r="A279" s="34" t="s">
        <v>247</v>
      </c>
      <c r="B279" s="33" t="s">
        <v>246</v>
      </c>
      <c r="C279" s="32">
        <v>1241</v>
      </c>
      <c r="D279" s="31">
        <v>19</v>
      </c>
      <c r="E279" s="30">
        <f t="shared" si="8"/>
        <v>1260</v>
      </c>
      <c r="F279" s="24">
        <f t="shared" si="9"/>
        <v>1.5310233682514102E-2</v>
      </c>
    </row>
    <row r="280" spans="1:6" x14ac:dyDescent="0.25">
      <c r="A280" s="34" t="s">
        <v>245</v>
      </c>
      <c r="B280" s="33" t="s">
        <v>244</v>
      </c>
      <c r="C280" s="32">
        <v>1967</v>
      </c>
      <c r="D280" s="31">
        <v>65</v>
      </c>
      <c r="E280" s="30">
        <f t="shared" si="8"/>
        <v>2032</v>
      </c>
      <c r="F280" s="24">
        <f t="shared" si="9"/>
        <v>3.3045246568378241E-2</v>
      </c>
    </row>
    <row r="281" spans="1:6" x14ac:dyDescent="0.25">
      <c r="A281" s="34" t="s">
        <v>243</v>
      </c>
      <c r="B281" s="33" t="s">
        <v>123</v>
      </c>
      <c r="C281" s="32">
        <v>1062</v>
      </c>
      <c r="D281" s="31">
        <v>13</v>
      </c>
      <c r="E281" s="30">
        <f t="shared" si="8"/>
        <v>1075</v>
      </c>
      <c r="F281" s="24">
        <f t="shared" si="9"/>
        <v>1.2241054613935969E-2</v>
      </c>
    </row>
    <row r="282" spans="1:6" x14ac:dyDescent="0.25">
      <c r="A282" s="34" t="s">
        <v>242</v>
      </c>
      <c r="B282" s="33" t="s">
        <v>192</v>
      </c>
      <c r="C282" s="32">
        <v>1051</v>
      </c>
      <c r="D282" s="31">
        <v>17</v>
      </c>
      <c r="E282" s="30">
        <f t="shared" si="8"/>
        <v>1068</v>
      </c>
      <c r="F282" s="24">
        <f t="shared" si="9"/>
        <v>1.6175071360608945E-2</v>
      </c>
    </row>
    <row r="283" spans="1:6" x14ac:dyDescent="0.25">
      <c r="A283" s="34" t="s">
        <v>241</v>
      </c>
      <c r="B283" s="33" t="s">
        <v>192</v>
      </c>
      <c r="C283" s="32">
        <v>624</v>
      </c>
      <c r="D283" s="31">
        <v>5</v>
      </c>
      <c r="E283" s="30">
        <f t="shared" si="8"/>
        <v>629</v>
      </c>
      <c r="F283" s="24">
        <f t="shared" si="9"/>
        <v>8.0128205128205121E-3</v>
      </c>
    </row>
    <row r="284" spans="1:6" x14ac:dyDescent="0.25">
      <c r="A284" s="34" t="s">
        <v>240</v>
      </c>
      <c r="B284" s="33" t="s">
        <v>239</v>
      </c>
      <c r="C284" s="32">
        <v>1</v>
      </c>
      <c r="D284" s="31">
        <v>0</v>
      </c>
      <c r="E284" s="30">
        <f t="shared" si="8"/>
        <v>1</v>
      </c>
      <c r="F284" s="24">
        <f t="shared" si="9"/>
        <v>0</v>
      </c>
    </row>
    <row r="285" spans="1:6" x14ac:dyDescent="0.25">
      <c r="A285" s="34" t="s">
        <v>238</v>
      </c>
      <c r="B285" s="33" t="s">
        <v>53</v>
      </c>
      <c r="C285" s="32">
        <v>1248</v>
      </c>
      <c r="D285" s="31">
        <v>20</v>
      </c>
      <c r="E285" s="30">
        <f t="shared" si="8"/>
        <v>1268</v>
      </c>
      <c r="F285" s="24">
        <f t="shared" si="9"/>
        <v>1.6025641025641024E-2</v>
      </c>
    </row>
    <row r="286" spans="1:6" x14ac:dyDescent="0.25">
      <c r="A286" s="34" t="s">
        <v>237</v>
      </c>
      <c r="B286" s="33" t="s">
        <v>236</v>
      </c>
      <c r="C286" s="32">
        <v>58</v>
      </c>
      <c r="D286" s="31">
        <v>21</v>
      </c>
      <c r="E286" s="30">
        <f t="shared" si="8"/>
        <v>79</v>
      </c>
      <c r="F286" s="24">
        <f t="shared" si="9"/>
        <v>0.36206896551724138</v>
      </c>
    </row>
    <row r="287" spans="1:6" x14ac:dyDescent="0.25">
      <c r="A287" s="34" t="s">
        <v>235</v>
      </c>
      <c r="B287" s="33" t="s">
        <v>234</v>
      </c>
      <c r="C287" s="32">
        <v>540</v>
      </c>
      <c r="D287" s="31">
        <v>2</v>
      </c>
      <c r="E287" s="30">
        <f t="shared" si="8"/>
        <v>542</v>
      </c>
      <c r="F287" s="24">
        <f t="shared" si="9"/>
        <v>3.7037037037037038E-3</v>
      </c>
    </row>
    <row r="288" spans="1:6" x14ac:dyDescent="0.25">
      <c r="A288" s="34" t="s">
        <v>233</v>
      </c>
      <c r="B288" s="33" t="s">
        <v>232</v>
      </c>
      <c r="C288" s="32">
        <v>0</v>
      </c>
      <c r="D288" s="31">
        <v>3</v>
      </c>
      <c r="E288" s="30">
        <f t="shared" si="8"/>
        <v>3</v>
      </c>
      <c r="F288" s="24" t="str">
        <f t="shared" si="9"/>
        <v/>
      </c>
    </row>
    <row r="289" spans="1:6" x14ac:dyDescent="0.25">
      <c r="A289" s="34" t="s">
        <v>231</v>
      </c>
      <c r="B289" s="33" t="s">
        <v>151</v>
      </c>
      <c r="C289" s="32">
        <v>1712</v>
      </c>
      <c r="D289" s="31">
        <v>49</v>
      </c>
      <c r="E289" s="30">
        <f t="shared" si="8"/>
        <v>1761</v>
      </c>
      <c r="F289" s="24">
        <f t="shared" si="9"/>
        <v>2.8621495327102803E-2</v>
      </c>
    </row>
    <row r="290" spans="1:6" x14ac:dyDescent="0.25">
      <c r="A290" s="34" t="s">
        <v>230</v>
      </c>
      <c r="B290" s="33" t="s">
        <v>151</v>
      </c>
      <c r="C290" s="32">
        <v>1340</v>
      </c>
      <c r="D290" s="31">
        <v>22</v>
      </c>
      <c r="E290" s="30">
        <f t="shared" si="8"/>
        <v>1362</v>
      </c>
      <c r="F290" s="24">
        <f t="shared" si="9"/>
        <v>1.6417910447761194E-2</v>
      </c>
    </row>
    <row r="291" spans="1:6" x14ac:dyDescent="0.25">
      <c r="A291" s="34" t="s">
        <v>229</v>
      </c>
      <c r="B291" s="33" t="s">
        <v>228</v>
      </c>
      <c r="C291" s="32">
        <v>2511</v>
      </c>
      <c r="D291" s="31">
        <v>61</v>
      </c>
      <c r="E291" s="30">
        <f t="shared" si="8"/>
        <v>2572</v>
      </c>
      <c r="F291" s="24">
        <f t="shared" si="9"/>
        <v>2.4293110314615691E-2</v>
      </c>
    </row>
    <row r="292" spans="1:6" x14ac:dyDescent="0.25">
      <c r="A292" s="34" t="s">
        <v>227</v>
      </c>
      <c r="B292" s="33" t="s">
        <v>226</v>
      </c>
      <c r="C292" s="32">
        <v>511</v>
      </c>
      <c r="D292" s="31">
        <v>100</v>
      </c>
      <c r="E292" s="30">
        <f t="shared" si="8"/>
        <v>611</v>
      </c>
      <c r="F292" s="24">
        <f t="shared" si="9"/>
        <v>0.19569471624266144</v>
      </c>
    </row>
    <row r="293" spans="1:6" x14ac:dyDescent="0.25">
      <c r="A293" s="34" t="s">
        <v>225</v>
      </c>
      <c r="B293" s="33" t="s">
        <v>223</v>
      </c>
      <c r="C293" s="32">
        <v>1067</v>
      </c>
      <c r="D293" s="31">
        <v>34</v>
      </c>
      <c r="E293" s="30">
        <f t="shared" si="8"/>
        <v>1101</v>
      </c>
      <c r="F293" s="24">
        <f t="shared" si="9"/>
        <v>3.1865042174320526E-2</v>
      </c>
    </row>
    <row r="294" spans="1:6" x14ac:dyDescent="0.25">
      <c r="A294" s="34" t="s">
        <v>224</v>
      </c>
      <c r="B294" s="33" t="s">
        <v>223</v>
      </c>
      <c r="C294" s="32">
        <v>1013</v>
      </c>
      <c r="D294" s="31">
        <v>11</v>
      </c>
      <c r="E294" s="30">
        <f t="shared" si="8"/>
        <v>1024</v>
      </c>
      <c r="F294" s="24">
        <f t="shared" si="9"/>
        <v>1.085883514313919E-2</v>
      </c>
    </row>
    <row r="295" spans="1:6" x14ac:dyDescent="0.25">
      <c r="A295" s="34" t="s">
        <v>222</v>
      </c>
      <c r="B295" s="33" t="s">
        <v>157</v>
      </c>
      <c r="C295" s="32">
        <v>193</v>
      </c>
      <c r="D295" s="31">
        <v>85</v>
      </c>
      <c r="E295" s="30">
        <f t="shared" si="8"/>
        <v>278</v>
      </c>
      <c r="F295" s="24">
        <f t="shared" si="9"/>
        <v>0.44041450777202074</v>
      </c>
    </row>
    <row r="296" spans="1:6" x14ac:dyDescent="0.25">
      <c r="A296" s="34" t="s">
        <v>221</v>
      </c>
      <c r="B296" s="33" t="s">
        <v>157</v>
      </c>
      <c r="C296" s="32">
        <v>1385</v>
      </c>
      <c r="D296" s="31">
        <v>18</v>
      </c>
      <c r="E296" s="30">
        <f t="shared" si="8"/>
        <v>1403</v>
      </c>
      <c r="F296" s="24">
        <f t="shared" si="9"/>
        <v>1.2996389891696752E-2</v>
      </c>
    </row>
    <row r="297" spans="1:6" x14ac:dyDescent="0.25">
      <c r="A297" s="34" t="s">
        <v>220</v>
      </c>
      <c r="B297" s="33" t="s">
        <v>157</v>
      </c>
      <c r="C297" s="32">
        <v>1103</v>
      </c>
      <c r="D297" s="31">
        <v>16</v>
      </c>
      <c r="E297" s="30">
        <f t="shared" si="8"/>
        <v>1119</v>
      </c>
      <c r="F297" s="24">
        <f t="shared" si="9"/>
        <v>1.4505893019038985E-2</v>
      </c>
    </row>
    <row r="298" spans="1:6" x14ac:dyDescent="0.25">
      <c r="A298" s="34" t="s">
        <v>219</v>
      </c>
      <c r="B298" s="33" t="s">
        <v>218</v>
      </c>
      <c r="C298" s="32">
        <v>34</v>
      </c>
      <c r="D298" s="31">
        <v>0</v>
      </c>
      <c r="E298" s="30">
        <f t="shared" si="8"/>
        <v>34</v>
      </c>
      <c r="F298" s="24">
        <f t="shared" si="9"/>
        <v>0</v>
      </c>
    </row>
    <row r="299" spans="1:6" x14ac:dyDescent="0.25">
      <c r="A299" s="34" t="s">
        <v>217</v>
      </c>
      <c r="B299" s="33" t="s">
        <v>125</v>
      </c>
      <c r="C299" s="32">
        <v>5001</v>
      </c>
      <c r="D299" s="31">
        <v>176</v>
      </c>
      <c r="E299" s="30">
        <f t="shared" si="8"/>
        <v>5177</v>
      </c>
      <c r="F299" s="24">
        <f t="shared" si="9"/>
        <v>3.5192961407718458E-2</v>
      </c>
    </row>
    <row r="300" spans="1:6" x14ac:dyDescent="0.25">
      <c r="A300" s="34" t="s">
        <v>216</v>
      </c>
      <c r="B300" s="33" t="s">
        <v>194</v>
      </c>
      <c r="C300" s="32">
        <v>799</v>
      </c>
      <c r="D300" s="31">
        <v>24</v>
      </c>
      <c r="E300" s="30">
        <f t="shared" si="8"/>
        <v>823</v>
      </c>
      <c r="F300" s="24">
        <f t="shared" si="9"/>
        <v>3.0037546933667083E-2</v>
      </c>
    </row>
    <row r="301" spans="1:6" x14ac:dyDescent="0.25">
      <c r="A301" s="34" t="s">
        <v>215</v>
      </c>
      <c r="B301" s="33" t="s">
        <v>148</v>
      </c>
      <c r="C301" s="32">
        <v>1915</v>
      </c>
      <c r="D301" s="31">
        <v>11</v>
      </c>
      <c r="E301" s="30">
        <f t="shared" si="8"/>
        <v>1926</v>
      </c>
      <c r="F301" s="24">
        <f t="shared" si="9"/>
        <v>5.7441253263707569E-3</v>
      </c>
    </row>
    <row r="302" spans="1:6" x14ac:dyDescent="0.25">
      <c r="A302" s="34" t="s">
        <v>214</v>
      </c>
      <c r="B302" s="33" t="s">
        <v>213</v>
      </c>
      <c r="C302" s="32">
        <v>0</v>
      </c>
      <c r="D302" s="31">
        <v>44</v>
      </c>
      <c r="E302" s="30">
        <f t="shared" si="8"/>
        <v>44</v>
      </c>
      <c r="F302" s="24" t="str">
        <f t="shared" si="9"/>
        <v/>
      </c>
    </row>
    <row r="303" spans="1:6" x14ac:dyDescent="0.25">
      <c r="A303" s="34" t="s">
        <v>212</v>
      </c>
      <c r="B303" s="33" t="s">
        <v>57</v>
      </c>
      <c r="C303" s="32">
        <v>93</v>
      </c>
      <c r="D303" s="31">
        <v>0</v>
      </c>
      <c r="E303" s="30">
        <f t="shared" si="8"/>
        <v>93</v>
      </c>
      <c r="F303" s="24">
        <f t="shared" si="9"/>
        <v>0</v>
      </c>
    </row>
    <row r="304" spans="1:6" x14ac:dyDescent="0.25">
      <c r="A304" s="34" t="s">
        <v>211</v>
      </c>
      <c r="B304" s="33" t="s">
        <v>77</v>
      </c>
      <c r="C304" s="32">
        <v>663</v>
      </c>
      <c r="D304" s="31">
        <v>4</v>
      </c>
      <c r="E304" s="30">
        <f t="shared" si="8"/>
        <v>667</v>
      </c>
      <c r="F304" s="24">
        <f t="shared" si="9"/>
        <v>6.0331825037707393E-3</v>
      </c>
    </row>
    <row r="305" spans="1:6" x14ac:dyDescent="0.25">
      <c r="A305" s="34" t="s">
        <v>210</v>
      </c>
      <c r="B305" s="33" t="s">
        <v>208</v>
      </c>
      <c r="C305" s="32">
        <v>1674</v>
      </c>
      <c r="D305" s="31">
        <v>13</v>
      </c>
      <c r="E305" s="30">
        <f t="shared" si="8"/>
        <v>1687</v>
      </c>
      <c r="F305" s="24">
        <f t="shared" si="9"/>
        <v>7.7658303464755076E-3</v>
      </c>
    </row>
    <row r="306" spans="1:6" x14ac:dyDescent="0.25">
      <c r="A306" s="34" t="s">
        <v>209</v>
      </c>
      <c r="B306" s="33" t="s">
        <v>208</v>
      </c>
      <c r="C306" s="32">
        <v>702</v>
      </c>
      <c r="D306" s="31">
        <v>3</v>
      </c>
      <c r="E306" s="30">
        <f t="shared" si="8"/>
        <v>705</v>
      </c>
      <c r="F306" s="24">
        <f t="shared" si="9"/>
        <v>4.2735042735042739E-3</v>
      </c>
    </row>
    <row r="307" spans="1:6" x14ac:dyDescent="0.25">
      <c r="A307" s="34" t="s">
        <v>207</v>
      </c>
      <c r="B307" s="33" t="s">
        <v>69</v>
      </c>
      <c r="C307" s="32">
        <v>1404</v>
      </c>
      <c r="D307" s="31">
        <v>34</v>
      </c>
      <c r="E307" s="30">
        <f t="shared" si="8"/>
        <v>1438</v>
      </c>
      <c r="F307" s="24">
        <f t="shared" si="9"/>
        <v>2.4216524216524215E-2</v>
      </c>
    </row>
    <row r="308" spans="1:6" x14ac:dyDescent="0.25">
      <c r="A308" s="34" t="s">
        <v>206</v>
      </c>
      <c r="B308" s="33" t="s">
        <v>148</v>
      </c>
      <c r="C308" s="32">
        <v>1556</v>
      </c>
      <c r="D308" s="31">
        <v>35</v>
      </c>
      <c r="E308" s="30">
        <f t="shared" si="8"/>
        <v>1591</v>
      </c>
      <c r="F308" s="24">
        <f t="shared" si="9"/>
        <v>2.2493573264781491E-2</v>
      </c>
    </row>
    <row r="309" spans="1:6" x14ac:dyDescent="0.25">
      <c r="A309" s="34" t="s">
        <v>205</v>
      </c>
      <c r="B309" s="33" t="s">
        <v>77</v>
      </c>
      <c r="C309" s="32">
        <v>480</v>
      </c>
      <c r="D309" s="31">
        <v>17</v>
      </c>
      <c r="E309" s="30">
        <f t="shared" si="8"/>
        <v>497</v>
      </c>
      <c r="F309" s="24">
        <f t="shared" si="9"/>
        <v>3.5416666666666666E-2</v>
      </c>
    </row>
    <row r="310" spans="1:6" x14ac:dyDescent="0.25">
      <c r="A310" s="34" t="s">
        <v>204</v>
      </c>
      <c r="B310" s="33" t="s">
        <v>157</v>
      </c>
      <c r="C310" s="32">
        <v>1369</v>
      </c>
      <c r="D310" s="31">
        <v>14</v>
      </c>
      <c r="E310" s="30">
        <f t="shared" si="8"/>
        <v>1383</v>
      </c>
      <c r="F310" s="24">
        <f t="shared" si="9"/>
        <v>1.0226442658875092E-2</v>
      </c>
    </row>
    <row r="311" spans="1:6" x14ac:dyDescent="0.25">
      <c r="A311" s="34" t="s">
        <v>203</v>
      </c>
      <c r="B311" s="33" t="s">
        <v>157</v>
      </c>
      <c r="C311" s="32">
        <v>753</v>
      </c>
      <c r="D311" s="31">
        <v>3</v>
      </c>
      <c r="E311" s="30">
        <f t="shared" si="8"/>
        <v>756</v>
      </c>
      <c r="F311" s="24">
        <f t="shared" si="9"/>
        <v>3.9840637450199202E-3</v>
      </c>
    </row>
    <row r="312" spans="1:6" x14ac:dyDescent="0.25">
      <c r="A312" s="34" t="s">
        <v>202</v>
      </c>
      <c r="B312" s="33" t="s">
        <v>201</v>
      </c>
      <c r="C312" s="32">
        <v>0</v>
      </c>
      <c r="D312" s="31">
        <v>1</v>
      </c>
      <c r="E312" s="30">
        <f t="shared" si="8"/>
        <v>1</v>
      </c>
      <c r="F312" s="24" t="str">
        <f t="shared" si="9"/>
        <v/>
      </c>
    </row>
    <row r="313" spans="1:6" x14ac:dyDescent="0.25">
      <c r="A313" s="34" t="s">
        <v>200</v>
      </c>
      <c r="B313" s="33" t="s">
        <v>199</v>
      </c>
      <c r="C313" s="32">
        <v>526</v>
      </c>
      <c r="D313" s="31">
        <v>21</v>
      </c>
      <c r="E313" s="30">
        <f t="shared" si="8"/>
        <v>547</v>
      </c>
      <c r="F313" s="24">
        <f t="shared" si="9"/>
        <v>3.9923954372623575E-2</v>
      </c>
    </row>
    <row r="314" spans="1:6" x14ac:dyDescent="0.25">
      <c r="A314" s="34" t="s">
        <v>198</v>
      </c>
      <c r="B314" s="33" t="s">
        <v>53</v>
      </c>
      <c r="C314" s="32">
        <v>1319</v>
      </c>
      <c r="D314" s="31">
        <v>38</v>
      </c>
      <c r="E314" s="30">
        <f t="shared" si="8"/>
        <v>1357</v>
      </c>
      <c r="F314" s="24">
        <f t="shared" si="9"/>
        <v>2.8809704321455649E-2</v>
      </c>
    </row>
    <row r="315" spans="1:6" x14ac:dyDescent="0.25">
      <c r="A315" s="34" t="s">
        <v>197</v>
      </c>
      <c r="B315" s="33" t="s">
        <v>49</v>
      </c>
      <c r="C315" s="32">
        <v>519</v>
      </c>
      <c r="D315" s="31">
        <v>2</v>
      </c>
      <c r="E315" s="30">
        <f t="shared" si="8"/>
        <v>521</v>
      </c>
      <c r="F315" s="24">
        <f t="shared" si="9"/>
        <v>3.8535645472061657E-3</v>
      </c>
    </row>
    <row r="316" spans="1:6" x14ac:dyDescent="0.25">
      <c r="A316" s="34" t="s">
        <v>196</v>
      </c>
      <c r="B316" s="33" t="s">
        <v>116</v>
      </c>
      <c r="C316" s="32">
        <v>2661</v>
      </c>
      <c r="D316" s="31">
        <v>21</v>
      </c>
      <c r="E316" s="30">
        <f t="shared" si="8"/>
        <v>2682</v>
      </c>
      <c r="F316" s="24">
        <f t="shared" si="9"/>
        <v>7.8917700112739568E-3</v>
      </c>
    </row>
    <row r="317" spans="1:6" x14ac:dyDescent="0.25">
      <c r="A317" s="34" t="s">
        <v>195</v>
      </c>
      <c r="B317" s="33" t="s">
        <v>194</v>
      </c>
      <c r="C317" s="32">
        <v>1208</v>
      </c>
      <c r="D317" s="31">
        <v>47</v>
      </c>
      <c r="E317" s="30">
        <f t="shared" si="8"/>
        <v>1255</v>
      </c>
      <c r="F317" s="24">
        <f t="shared" si="9"/>
        <v>3.8907284768211918E-2</v>
      </c>
    </row>
    <row r="318" spans="1:6" x14ac:dyDescent="0.25">
      <c r="A318" s="34" t="s">
        <v>193</v>
      </c>
      <c r="B318" s="33" t="s">
        <v>192</v>
      </c>
      <c r="C318" s="32">
        <v>426</v>
      </c>
      <c r="D318" s="31">
        <v>13</v>
      </c>
      <c r="E318" s="30">
        <f t="shared" si="8"/>
        <v>439</v>
      </c>
      <c r="F318" s="24">
        <f t="shared" si="9"/>
        <v>3.0516431924882629E-2</v>
      </c>
    </row>
    <row r="319" spans="1:6" x14ac:dyDescent="0.25">
      <c r="A319" s="34" t="s">
        <v>191</v>
      </c>
      <c r="B319" s="33" t="s">
        <v>186</v>
      </c>
      <c r="C319" s="32">
        <v>2703</v>
      </c>
      <c r="D319" s="31">
        <v>111</v>
      </c>
      <c r="E319" s="30">
        <f t="shared" si="8"/>
        <v>2814</v>
      </c>
      <c r="F319" s="24">
        <f t="shared" si="9"/>
        <v>4.1065482796892344E-2</v>
      </c>
    </row>
    <row r="320" spans="1:6" x14ac:dyDescent="0.25">
      <c r="A320" s="34" t="s">
        <v>190</v>
      </c>
      <c r="B320" s="33" t="s">
        <v>186</v>
      </c>
      <c r="C320" s="32">
        <v>2126</v>
      </c>
      <c r="D320" s="31">
        <v>26</v>
      </c>
      <c r="E320" s="30">
        <f t="shared" si="8"/>
        <v>2152</v>
      </c>
      <c r="F320" s="24">
        <f t="shared" si="9"/>
        <v>1.2229539040451553E-2</v>
      </c>
    </row>
    <row r="321" spans="1:6" x14ac:dyDescent="0.25">
      <c r="A321" s="34" t="s">
        <v>189</v>
      </c>
      <c r="B321" s="33" t="s">
        <v>183</v>
      </c>
      <c r="C321" s="32">
        <v>3424</v>
      </c>
      <c r="D321" s="31">
        <v>47</v>
      </c>
      <c r="E321" s="30">
        <f t="shared" si="8"/>
        <v>3471</v>
      </c>
      <c r="F321" s="24">
        <f t="shared" si="9"/>
        <v>1.3726635514018691E-2</v>
      </c>
    </row>
    <row r="322" spans="1:6" x14ac:dyDescent="0.25">
      <c r="A322" s="34" t="s">
        <v>188</v>
      </c>
      <c r="B322" s="33" t="s">
        <v>183</v>
      </c>
      <c r="C322" s="32">
        <v>1384</v>
      </c>
      <c r="D322" s="31">
        <v>5</v>
      </c>
      <c r="E322" s="30">
        <f t="shared" si="8"/>
        <v>1389</v>
      </c>
      <c r="F322" s="24">
        <f t="shared" si="9"/>
        <v>3.6127167630057803E-3</v>
      </c>
    </row>
    <row r="323" spans="1:6" x14ac:dyDescent="0.25">
      <c r="A323" s="34" t="s">
        <v>187</v>
      </c>
      <c r="B323" s="33" t="s">
        <v>186</v>
      </c>
      <c r="C323" s="32">
        <v>3141</v>
      </c>
      <c r="D323" s="31">
        <v>31</v>
      </c>
      <c r="E323" s="30">
        <f t="shared" si="8"/>
        <v>3172</v>
      </c>
      <c r="F323" s="24">
        <f t="shared" si="9"/>
        <v>9.8694683221903848E-3</v>
      </c>
    </row>
    <row r="324" spans="1:6" x14ac:dyDescent="0.25">
      <c r="A324" s="34" t="s">
        <v>185</v>
      </c>
      <c r="B324" s="33" t="s">
        <v>183</v>
      </c>
      <c r="C324" s="32">
        <v>861</v>
      </c>
      <c r="D324" s="31">
        <v>3</v>
      </c>
      <c r="E324" s="30">
        <f t="shared" si="8"/>
        <v>864</v>
      </c>
      <c r="F324" s="24">
        <f t="shared" si="9"/>
        <v>3.4843205574912892E-3</v>
      </c>
    </row>
    <row r="325" spans="1:6" x14ac:dyDescent="0.25">
      <c r="A325" s="34" t="s">
        <v>184</v>
      </c>
      <c r="B325" s="33" t="s">
        <v>183</v>
      </c>
      <c r="C325" s="32">
        <v>443</v>
      </c>
      <c r="D325" s="31">
        <v>15</v>
      </c>
      <c r="E325" s="30">
        <f t="shared" si="8"/>
        <v>458</v>
      </c>
      <c r="F325" s="24">
        <f t="shared" si="9"/>
        <v>3.3860045146726865E-2</v>
      </c>
    </row>
    <row r="326" spans="1:6" x14ac:dyDescent="0.25">
      <c r="A326" s="34" t="s">
        <v>182</v>
      </c>
      <c r="B326" s="33" t="s">
        <v>181</v>
      </c>
      <c r="C326" s="32">
        <v>1</v>
      </c>
      <c r="D326" s="31">
        <v>22</v>
      </c>
      <c r="E326" s="30">
        <f t="shared" ref="E326:E389" si="10">+D326+C326</f>
        <v>23</v>
      </c>
      <c r="F326" s="24">
        <f t="shared" ref="F326:F389" si="11">IFERROR(D326/C326,"")</f>
        <v>22</v>
      </c>
    </row>
    <row r="327" spans="1:6" x14ac:dyDescent="0.25">
      <c r="A327" s="34" t="s">
        <v>180</v>
      </c>
      <c r="B327" s="33" t="s">
        <v>170</v>
      </c>
      <c r="C327" s="32">
        <v>736</v>
      </c>
      <c r="D327" s="31">
        <v>15</v>
      </c>
      <c r="E327" s="30">
        <f t="shared" si="10"/>
        <v>751</v>
      </c>
      <c r="F327" s="24">
        <f t="shared" si="11"/>
        <v>2.0380434782608696E-2</v>
      </c>
    </row>
    <row r="328" spans="1:6" x14ac:dyDescent="0.25">
      <c r="A328" s="34" t="s">
        <v>179</v>
      </c>
      <c r="B328" s="33" t="s">
        <v>170</v>
      </c>
      <c r="C328" s="32">
        <v>906</v>
      </c>
      <c r="D328" s="31">
        <v>7</v>
      </c>
      <c r="E328" s="30">
        <f t="shared" si="10"/>
        <v>913</v>
      </c>
      <c r="F328" s="24">
        <f t="shared" si="11"/>
        <v>7.7262693156732896E-3</v>
      </c>
    </row>
    <row r="329" spans="1:6" x14ac:dyDescent="0.25">
      <c r="A329" s="34" t="s">
        <v>178</v>
      </c>
      <c r="B329" s="33" t="s">
        <v>139</v>
      </c>
      <c r="C329" s="32">
        <v>1294</v>
      </c>
      <c r="D329" s="31">
        <v>10</v>
      </c>
      <c r="E329" s="30">
        <f t="shared" si="10"/>
        <v>1304</v>
      </c>
      <c r="F329" s="24">
        <f t="shared" si="11"/>
        <v>7.7279752704791345E-3</v>
      </c>
    </row>
    <row r="330" spans="1:6" x14ac:dyDescent="0.25">
      <c r="A330" s="34" t="s">
        <v>177</v>
      </c>
      <c r="B330" s="33" t="s">
        <v>139</v>
      </c>
      <c r="C330" s="32">
        <v>520</v>
      </c>
      <c r="D330" s="31">
        <v>2</v>
      </c>
      <c r="E330" s="30">
        <f t="shared" si="10"/>
        <v>522</v>
      </c>
      <c r="F330" s="24">
        <f t="shared" si="11"/>
        <v>3.8461538461538464E-3</v>
      </c>
    </row>
    <row r="331" spans="1:6" x14ac:dyDescent="0.25">
      <c r="A331" s="34" t="s">
        <v>176</v>
      </c>
      <c r="B331" s="33" t="s">
        <v>174</v>
      </c>
      <c r="C331" s="32">
        <v>1675</v>
      </c>
      <c r="D331" s="31">
        <v>31</v>
      </c>
      <c r="E331" s="30">
        <f t="shared" si="10"/>
        <v>1706</v>
      </c>
      <c r="F331" s="24">
        <f t="shared" si="11"/>
        <v>1.8507462686567163E-2</v>
      </c>
    </row>
    <row r="332" spans="1:6" x14ac:dyDescent="0.25">
      <c r="A332" s="34" t="s">
        <v>8</v>
      </c>
      <c r="B332" s="33" t="s">
        <v>174</v>
      </c>
      <c r="C332" s="32">
        <v>189</v>
      </c>
      <c r="D332" s="31">
        <v>0</v>
      </c>
      <c r="E332" s="30">
        <f t="shared" si="10"/>
        <v>189</v>
      </c>
      <c r="F332" s="24">
        <f t="shared" si="11"/>
        <v>0</v>
      </c>
    </row>
    <row r="333" spans="1:6" x14ac:dyDescent="0.25">
      <c r="A333" s="34" t="s">
        <v>175</v>
      </c>
      <c r="B333" s="33" t="s">
        <v>174</v>
      </c>
      <c r="C333" s="32">
        <v>1626</v>
      </c>
      <c r="D333" s="31">
        <v>4</v>
      </c>
      <c r="E333" s="30">
        <f t="shared" si="10"/>
        <v>1630</v>
      </c>
      <c r="F333" s="24">
        <f t="shared" si="11"/>
        <v>2.4600246002460025E-3</v>
      </c>
    </row>
    <row r="334" spans="1:6" x14ac:dyDescent="0.25">
      <c r="A334" s="34" t="s">
        <v>9</v>
      </c>
      <c r="B334" s="33" t="s">
        <v>174</v>
      </c>
      <c r="C334" s="32">
        <v>2204</v>
      </c>
      <c r="D334" s="31">
        <v>6</v>
      </c>
      <c r="E334" s="30">
        <f t="shared" si="10"/>
        <v>2210</v>
      </c>
      <c r="F334" s="24">
        <f t="shared" si="11"/>
        <v>2.7223230490018148E-3</v>
      </c>
    </row>
    <row r="335" spans="1:6" x14ac:dyDescent="0.25">
      <c r="A335" s="34" t="s">
        <v>173</v>
      </c>
      <c r="B335" s="33" t="s">
        <v>172</v>
      </c>
      <c r="C335" s="32">
        <v>4076</v>
      </c>
      <c r="D335" s="31">
        <v>54</v>
      </c>
      <c r="E335" s="30">
        <f t="shared" si="10"/>
        <v>4130</v>
      </c>
      <c r="F335" s="24">
        <f t="shared" si="11"/>
        <v>1.324828263002944E-2</v>
      </c>
    </row>
    <row r="336" spans="1:6" x14ac:dyDescent="0.25">
      <c r="A336" s="34" t="s">
        <v>171</v>
      </c>
      <c r="B336" s="33" t="s">
        <v>170</v>
      </c>
      <c r="C336" s="32">
        <v>918</v>
      </c>
      <c r="D336" s="31">
        <v>6</v>
      </c>
      <c r="E336" s="30">
        <f t="shared" si="10"/>
        <v>924</v>
      </c>
      <c r="F336" s="24">
        <f t="shared" si="11"/>
        <v>6.5359477124183009E-3</v>
      </c>
    </row>
    <row r="337" spans="1:6" x14ac:dyDescent="0.25">
      <c r="A337" s="34" t="s">
        <v>169</v>
      </c>
      <c r="B337" s="33" t="s">
        <v>168</v>
      </c>
      <c r="C337" s="32">
        <v>454</v>
      </c>
      <c r="D337" s="31">
        <v>14</v>
      </c>
      <c r="E337" s="30">
        <f t="shared" si="10"/>
        <v>468</v>
      </c>
      <c r="F337" s="24">
        <f t="shared" si="11"/>
        <v>3.0837004405286344E-2</v>
      </c>
    </row>
    <row r="338" spans="1:6" x14ac:dyDescent="0.25">
      <c r="A338" s="34" t="s">
        <v>167</v>
      </c>
      <c r="B338" s="33" t="s">
        <v>164</v>
      </c>
      <c r="C338" s="32">
        <v>1196</v>
      </c>
      <c r="D338" s="31">
        <v>84</v>
      </c>
      <c r="E338" s="30">
        <f t="shared" si="10"/>
        <v>1280</v>
      </c>
      <c r="F338" s="24">
        <f t="shared" si="11"/>
        <v>7.0234113712374577E-2</v>
      </c>
    </row>
    <row r="339" spans="1:6" x14ac:dyDescent="0.25">
      <c r="A339" s="34" t="s">
        <v>166</v>
      </c>
      <c r="B339" s="33" t="s">
        <v>164</v>
      </c>
      <c r="C339" s="32">
        <v>1876</v>
      </c>
      <c r="D339" s="31">
        <v>16</v>
      </c>
      <c r="E339" s="30">
        <f t="shared" si="10"/>
        <v>1892</v>
      </c>
      <c r="F339" s="24">
        <f t="shared" si="11"/>
        <v>8.5287846481876331E-3</v>
      </c>
    </row>
    <row r="340" spans="1:6" x14ac:dyDescent="0.25">
      <c r="A340" s="34" t="s">
        <v>165</v>
      </c>
      <c r="B340" s="33" t="s">
        <v>164</v>
      </c>
      <c r="C340" s="32">
        <v>414</v>
      </c>
      <c r="D340" s="31">
        <v>10</v>
      </c>
      <c r="E340" s="30">
        <f t="shared" si="10"/>
        <v>424</v>
      </c>
      <c r="F340" s="24">
        <f t="shared" si="11"/>
        <v>2.4154589371980676E-2</v>
      </c>
    </row>
    <row r="341" spans="1:6" x14ac:dyDescent="0.25">
      <c r="A341" s="34" t="s">
        <v>163</v>
      </c>
      <c r="B341" s="33" t="s">
        <v>112</v>
      </c>
      <c r="C341" s="32">
        <v>2296</v>
      </c>
      <c r="D341" s="31">
        <v>14</v>
      </c>
      <c r="E341" s="30">
        <f t="shared" si="10"/>
        <v>2310</v>
      </c>
      <c r="F341" s="24">
        <f t="shared" si="11"/>
        <v>6.0975609756097563E-3</v>
      </c>
    </row>
    <row r="342" spans="1:6" x14ac:dyDescent="0.25">
      <c r="A342" s="34" t="s">
        <v>162</v>
      </c>
      <c r="B342" s="33" t="s">
        <v>49</v>
      </c>
      <c r="C342" s="32">
        <v>1</v>
      </c>
      <c r="D342" s="31">
        <v>0</v>
      </c>
      <c r="E342" s="30">
        <f t="shared" si="10"/>
        <v>1</v>
      </c>
      <c r="F342" s="24">
        <f t="shared" si="11"/>
        <v>0</v>
      </c>
    </row>
    <row r="343" spans="1:6" x14ac:dyDescent="0.25">
      <c r="A343" s="34" t="s">
        <v>161</v>
      </c>
      <c r="B343" s="33" t="s">
        <v>159</v>
      </c>
      <c r="C343" s="32">
        <v>793</v>
      </c>
      <c r="D343" s="31">
        <v>38</v>
      </c>
      <c r="E343" s="30">
        <f t="shared" si="10"/>
        <v>831</v>
      </c>
      <c r="F343" s="24">
        <f t="shared" si="11"/>
        <v>4.7919293820933163E-2</v>
      </c>
    </row>
    <row r="344" spans="1:6" x14ac:dyDescent="0.25">
      <c r="A344" s="34" t="s">
        <v>160</v>
      </c>
      <c r="B344" s="33" t="s">
        <v>159</v>
      </c>
      <c r="C344" s="32">
        <v>894</v>
      </c>
      <c r="D344" s="31">
        <v>13</v>
      </c>
      <c r="E344" s="30">
        <f t="shared" si="10"/>
        <v>907</v>
      </c>
      <c r="F344" s="24">
        <f t="shared" si="11"/>
        <v>1.45413870246085E-2</v>
      </c>
    </row>
    <row r="345" spans="1:6" x14ac:dyDescent="0.25">
      <c r="A345" s="34" t="s">
        <v>158</v>
      </c>
      <c r="B345" s="33" t="s">
        <v>157</v>
      </c>
      <c r="C345" s="32">
        <v>463</v>
      </c>
      <c r="D345" s="31">
        <v>30</v>
      </c>
      <c r="E345" s="30">
        <f t="shared" si="10"/>
        <v>493</v>
      </c>
      <c r="F345" s="24">
        <f t="shared" si="11"/>
        <v>6.4794816414686832E-2</v>
      </c>
    </row>
    <row r="346" spans="1:6" x14ac:dyDescent="0.25">
      <c r="A346" s="34" t="s">
        <v>156</v>
      </c>
      <c r="B346" s="33" t="s">
        <v>155</v>
      </c>
      <c r="C346" s="32">
        <v>2040</v>
      </c>
      <c r="D346" s="31">
        <v>72</v>
      </c>
      <c r="E346" s="30">
        <f t="shared" si="10"/>
        <v>2112</v>
      </c>
      <c r="F346" s="24">
        <f t="shared" si="11"/>
        <v>3.5294117647058823E-2</v>
      </c>
    </row>
    <row r="347" spans="1:6" x14ac:dyDescent="0.25">
      <c r="A347" s="34" t="s">
        <v>154</v>
      </c>
      <c r="B347" s="33" t="s">
        <v>153</v>
      </c>
      <c r="C347" s="32">
        <v>931</v>
      </c>
      <c r="D347" s="31">
        <v>15</v>
      </c>
      <c r="E347" s="30">
        <f t="shared" si="10"/>
        <v>946</v>
      </c>
      <c r="F347" s="24">
        <f t="shared" si="11"/>
        <v>1.611170784103115E-2</v>
      </c>
    </row>
    <row r="348" spans="1:6" x14ac:dyDescent="0.25">
      <c r="A348" s="34" t="s">
        <v>152</v>
      </c>
      <c r="B348" s="33" t="s">
        <v>151</v>
      </c>
      <c r="C348" s="32">
        <v>1657</v>
      </c>
      <c r="D348" s="31">
        <v>27</v>
      </c>
      <c r="E348" s="30">
        <f t="shared" si="10"/>
        <v>1684</v>
      </c>
      <c r="F348" s="24">
        <f t="shared" si="11"/>
        <v>1.6294508147254073E-2</v>
      </c>
    </row>
    <row r="349" spans="1:6" x14ac:dyDescent="0.25">
      <c r="A349" s="34" t="s">
        <v>150</v>
      </c>
      <c r="B349" s="33" t="s">
        <v>120</v>
      </c>
      <c r="C349" s="32">
        <v>163</v>
      </c>
      <c r="D349" s="31">
        <v>2</v>
      </c>
      <c r="E349" s="30">
        <f t="shared" si="10"/>
        <v>165</v>
      </c>
      <c r="F349" s="24">
        <f t="shared" si="11"/>
        <v>1.2269938650306749E-2</v>
      </c>
    </row>
    <row r="350" spans="1:6" x14ac:dyDescent="0.25">
      <c r="A350" s="34" t="s">
        <v>149</v>
      </c>
      <c r="B350" s="33" t="s">
        <v>148</v>
      </c>
      <c r="C350" s="32">
        <v>1497</v>
      </c>
      <c r="D350" s="31">
        <v>24</v>
      </c>
      <c r="E350" s="30">
        <f t="shared" si="10"/>
        <v>1521</v>
      </c>
      <c r="F350" s="24">
        <f t="shared" si="11"/>
        <v>1.6032064128256512E-2</v>
      </c>
    </row>
    <row r="351" spans="1:6" x14ac:dyDescent="0.25">
      <c r="A351" s="34" t="s">
        <v>10</v>
      </c>
      <c r="B351" s="33" t="s">
        <v>41</v>
      </c>
      <c r="C351" s="32">
        <v>861</v>
      </c>
      <c r="D351" s="31">
        <v>13</v>
      </c>
      <c r="E351" s="30">
        <f t="shared" si="10"/>
        <v>874</v>
      </c>
      <c r="F351" s="24">
        <f t="shared" si="11"/>
        <v>1.5098722415795587E-2</v>
      </c>
    </row>
    <row r="352" spans="1:6" x14ac:dyDescent="0.25">
      <c r="A352" s="34" t="s">
        <v>147</v>
      </c>
      <c r="B352" s="33" t="s">
        <v>101</v>
      </c>
      <c r="C352" s="32">
        <v>540</v>
      </c>
      <c r="D352" s="31">
        <v>2</v>
      </c>
      <c r="E352" s="30">
        <f t="shared" si="10"/>
        <v>542</v>
      </c>
      <c r="F352" s="24">
        <f t="shared" si="11"/>
        <v>3.7037037037037038E-3</v>
      </c>
    </row>
    <row r="353" spans="1:6" x14ac:dyDescent="0.25">
      <c r="A353" s="34" t="s">
        <v>146</v>
      </c>
      <c r="B353" s="33" t="s">
        <v>123</v>
      </c>
      <c r="C353" s="32">
        <v>983</v>
      </c>
      <c r="D353" s="31">
        <v>33</v>
      </c>
      <c r="E353" s="30">
        <f t="shared" si="10"/>
        <v>1016</v>
      </c>
      <c r="F353" s="24">
        <f t="shared" si="11"/>
        <v>3.3570701932858597E-2</v>
      </c>
    </row>
    <row r="354" spans="1:6" x14ac:dyDescent="0.25">
      <c r="A354" s="34" t="s">
        <v>145</v>
      </c>
      <c r="B354" s="33" t="s">
        <v>114</v>
      </c>
      <c r="C354" s="32">
        <v>569</v>
      </c>
      <c r="D354" s="31">
        <v>31</v>
      </c>
      <c r="E354" s="30">
        <f t="shared" si="10"/>
        <v>600</v>
      </c>
      <c r="F354" s="24">
        <f t="shared" si="11"/>
        <v>5.4481546572934976E-2</v>
      </c>
    </row>
    <row r="355" spans="1:6" x14ac:dyDescent="0.25">
      <c r="A355" s="34" t="s">
        <v>144</v>
      </c>
      <c r="B355" s="33" t="s">
        <v>142</v>
      </c>
      <c r="C355" s="32">
        <v>1215</v>
      </c>
      <c r="D355" s="31">
        <v>35</v>
      </c>
      <c r="E355" s="30">
        <f t="shared" si="10"/>
        <v>1250</v>
      </c>
      <c r="F355" s="24">
        <f t="shared" si="11"/>
        <v>2.8806584362139918E-2</v>
      </c>
    </row>
    <row r="356" spans="1:6" x14ac:dyDescent="0.25">
      <c r="A356" s="34" t="s">
        <v>143</v>
      </c>
      <c r="B356" s="33" t="s">
        <v>142</v>
      </c>
      <c r="C356" s="32">
        <v>403</v>
      </c>
      <c r="D356" s="31">
        <v>58</v>
      </c>
      <c r="E356" s="30">
        <f t="shared" si="10"/>
        <v>461</v>
      </c>
      <c r="F356" s="24">
        <f t="shared" si="11"/>
        <v>0.14392059553349876</v>
      </c>
    </row>
    <row r="357" spans="1:6" x14ac:dyDescent="0.25">
      <c r="A357" s="34" t="s">
        <v>141</v>
      </c>
      <c r="B357" s="33" t="s">
        <v>84</v>
      </c>
      <c r="C357" s="32">
        <v>362</v>
      </c>
      <c r="D357" s="31">
        <v>3</v>
      </c>
      <c r="E357" s="30">
        <f t="shared" si="10"/>
        <v>365</v>
      </c>
      <c r="F357" s="24">
        <f t="shared" si="11"/>
        <v>8.2872928176795577E-3</v>
      </c>
    </row>
    <row r="358" spans="1:6" x14ac:dyDescent="0.25">
      <c r="A358" s="34" t="s">
        <v>140</v>
      </c>
      <c r="B358" s="33" t="s">
        <v>139</v>
      </c>
      <c r="C358" s="32">
        <v>1055</v>
      </c>
      <c r="D358" s="31">
        <v>16</v>
      </c>
      <c r="E358" s="30">
        <f t="shared" si="10"/>
        <v>1071</v>
      </c>
      <c r="F358" s="24">
        <f t="shared" si="11"/>
        <v>1.5165876777251185E-2</v>
      </c>
    </row>
    <row r="359" spans="1:6" x14ac:dyDescent="0.25">
      <c r="A359" s="34" t="s">
        <v>138</v>
      </c>
      <c r="B359" s="33" t="s">
        <v>35</v>
      </c>
      <c r="C359" s="32">
        <v>1259</v>
      </c>
      <c r="D359" s="31">
        <v>18</v>
      </c>
      <c r="E359" s="30">
        <f t="shared" si="10"/>
        <v>1277</v>
      </c>
      <c r="F359" s="24">
        <f t="shared" si="11"/>
        <v>1.4297061159650517E-2</v>
      </c>
    </row>
    <row r="360" spans="1:6" x14ac:dyDescent="0.25">
      <c r="A360" s="34" t="s">
        <v>137</v>
      </c>
      <c r="B360" s="33" t="s">
        <v>136</v>
      </c>
      <c r="C360" s="32">
        <v>0</v>
      </c>
      <c r="D360" s="31">
        <v>1</v>
      </c>
      <c r="E360" s="30">
        <f t="shared" si="10"/>
        <v>1</v>
      </c>
      <c r="F360" s="24" t="str">
        <f t="shared" si="11"/>
        <v/>
      </c>
    </row>
    <row r="361" spans="1:6" x14ac:dyDescent="0.25">
      <c r="A361" s="34" t="s">
        <v>135</v>
      </c>
      <c r="B361" s="33" t="s">
        <v>134</v>
      </c>
      <c r="C361" s="32">
        <v>197</v>
      </c>
      <c r="D361" s="31">
        <v>43</v>
      </c>
      <c r="E361" s="30">
        <f t="shared" si="10"/>
        <v>240</v>
      </c>
      <c r="F361" s="24">
        <f t="shared" si="11"/>
        <v>0.21827411167512689</v>
      </c>
    </row>
    <row r="362" spans="1:6" x14ac:dyDescent="0.25">
      <c r="A362" s="34" t="s">
        <v>133</v>
      </c>
      <c r="B362" s="33" t="s">
        <v>132</v>
      </c>
      <c r="C362" s="32">
        <v>1234</v>
      </c>
      <c r="D362" s="31">
        <v>12</v>
      </c>
      <c r="E362" s="30">
        <f t="shared" si="10"/>
        <v>1246</v>
      </c>
      <c r="F362" s="24">
        <f t="shared" si="11"/>
        <v>9.7244732576985422E-3</v>
      </c>
    </row>
    <row r="363" spans="1:6" x14ac:dyDescent="0.25">
      <c r="A363" s="34" t="s">
        <v>131</v>
      </c>
      <c r="B363" s="33" t="s">
        <v>93</v>
      </c>
      <c r="C363" s="32">
        <v>1103</v>
      </c>
      <c r="D363" s="31">
        <v>22</v>
      </c>
      <c r="E363" s="30">
        <f t="shared" si="10"/>
        <v>1125</v>
      </c>
      <c r="F363" s="24">
        <f t="shared" si="11"/>
        <v>1.9945602901178604E-2</v>
      </c>
    </row>
    <row r="364" spans="1:6" x14ac:dyDescent="0.25">
      <c r="A364" s="34" t="s">
        <v>130</v>
      </c>
      <c r="B364" s="33" t="s">
        <v>129</v>
      </c>
      <c r="C364" s="32">
        <v>401</v>
      </c>
      <c r="D364" s="31">
        <v>1</v>
      </c>
      <c r="E364" s="30">
        <f t="shared" si="10"/>
        <v>402</v>
      </c>
      <c r="F364" s="24">
        <f t="shared" si="11"/>
        <v>2.4937655860349127E-3</v>
      </c>
    </row>
    <row r="365" spans="1:6" x14ac:dyDescent="0.25">
      <c r="A365" s="34" t="s">
        <v>128</v>
      </c>
      <c r="B365" s="33" t="s">
        <v>49</v>
      </c>
      <c r="C365" s="32">
        <v>128</v>
      </c>
      <c r="D365" s="31">
        <v>0</v>
      </c>
      <c r="E365" s="30">
        <f t="shared" si="10"/>
        <v>128</v>
      </c>
      <c r="F365" s="24">
        <f t="shared" si="11"/>
        <v>0</v>
      </c>
    </row>
    <row r="366" spans="1:6" x14ac:dyDescent="0.25">
      <c r="A366" s="34" t="s">
        <v>127</v>
      </c>
      <c r="B366" s="33" t="s">
        <v>118</v>
      </c>
      <c r="C366" s="32">
        <v>649</v>
      </c>
      <c r="D366" s="31">
        <v>75</v>
      </c>
      <c r="E366" s="30">
        <f t="shared" si="10"/>
        <v>724</v>
      </c>
      <c r="F366" s="24">
        <f t="shared" si="11"/>
        <v>0.11556240369799692</v>
      </c>
    </row>
    <row r="367" spans="1:6" x14ac:dyDescent="0.25">
      <c r="A367" s="34" t="s">
        <v>126</v>
      </c>
      <c r="B367" s="33" t="s">
        <v>125</v>
      </c>
      <c r="C367" s="32">
        <v>56</v>
      </c>
      <c r="D367" s="31">
        <v>1</v>
      </c>
      <c r="E367" s="30">
        <f t="shared" si="10"/>
        <v>57</v>
      </c>
      <c r="F367" s="24">
        <f t="shared" si="11"/>
        <v>1.7857142857142856E-2</v>
      </c>
    </row>
    <row r="368" spans="1:6" x14ac:dyDescent="0.25">
      <c r="A368" s="34" t="s">
        <v>124</v>
      </c>
      <c r="B368" s="33" t="s">
        <v>123</v>
      </c>
      <c r="C368" s="32">
        <v>148</v>
      </c>
      <c r="D368" s="31">
        <v>14</v>
      </c>
      <c r="E368" s="30">
        <f t="shared" si="10"/>
        <v>162</v>
      </c>
      <c r="F368" s="24">
        <f t="shared" si="11"/>
        <v>9.45945945945946E-2</v>
      </c>
    </row>
    <row r="369" spans="1:6" x14ac:dyDescent="0.25">
      <c r="A369" s="34" t="s">
        <v>122</v>
      </c>
      <c r="B369" s="33" t="s">
        <v>110</v>
      </c>
      <c r="C369" s="32">
        <v>957</v>
      </c>
      <c r="D369" s="31">
        <v>13</v>
      </c>
      <c r="E369" s="30">
        <f t="shared" si="10"/>
        <v>970</v>
      </c>
      <c r="F369" s="24">
        <f t="shared" si="11"/>
        <v>1.3584117032392894E-2</v>
      </c>
    </row>
    <row r="370" spans="1:6" x14ac:dyDescent="0.25">
      <c r="A370" s="34" t="s">
        <v>121</v>
      </c>
      <c r="B370" s="33" t="s">
        <v>120</v>
      </c>
      <c r="C370" s="32">
        <v>834</v>
      </c>
      <c r="D370" s="31">
        <v>21</v>
      </c>
      <c r="E370" s="30">
        <f t="shared" si="10"/>
        <v>855</v>
      </c>
      <c r="F370" s="24">
        <f t="shared" si="11"/>
        <v>2.5179856115107913E-2</v>
      </c>
    </row>
    <row r="371" spans="1:6" x14ac:dyDescent="0.25">
      <c r="A371" s="34" t="s">
        <v>119</v>
      </c>
      <c r="B371" s="33" t="s">
        <v>118</v>
      </c>
      <c r="C371" s="32">
        <v>1678</v>
      </c>
      <c r="D371" s="31">
        <v>81</v>
      </c>
      <c r="E371" s="30">
        <f t="shared" si="10"/>
        <v>1759</v>
      </c>
      <c r="F371" s="24">
        <f t="shared" si="11"/>
        <v>4.8271752085816445E-2</v>
      </c>
    </row>
    <row r="372" spans="1:6" x14ac:dyDescent="0.25">
      <c r="A372" s="34" t="s">
        <v>117</v>
      </c>
      <c r="B372" s="33" t="s">
        <v>116</v>
      </c>
      <c r="C372" s="32">
        <v>1455</v>
      </c>
      <c r="D372" s="31">
        <v>10</v>
      </c>
      <c r="E372" s="30">
        <f t="shared" si="10"/>
        <v>1465</v>
      </c>
      <c r="F372" s="24">
        <f t="shared" si="11"/>
        <v>6.8728522336769758E-3</v>
      </c>
    </row>
    <row r="373" spans="1:6" x14ac:dyDescent="0.25">
      <c r="A373" s="34" t="s">
        <v>115</v>
      </c>
      <c r="B373" s="33" t="s">
        <v>114</v>
      </c>
      <c r="C373" s="32">
        <v>455</v>
      </c>
      <c r="D373" s="31">
        <v>14</v>
      </c>
      <c r="E373" s="30">
        <f t="shared" si="10"/>
        <v>469</v>
      </c>
      <c r="F373" s="24">
        <f t="shared" si="11"/>
        <v>3.0769230769230771E-2</v>
      </c>
    </row>
    <row r="374" spans="1:6" x14ac:dyDescent="0.25">
      <c r="A374" s="34" t="s">
        <v>113</v>
      </c>
      <c r="B374" s="33" t="s">
        <v>112</v>
      </c>
      <c r="C374" s="32">
        <v>1061</v>
      </c>
      <c r="D374" s="31">
        <v>4</v>
      </c>
      <c r="E374" s="30">
        <f t="shared" si="10"/>
        <v>1065</v>
      </c>
      <c r="F374" s="24">
        <f t="shared" si="11"/>
        <v>3.770028275212064E-3</v>
      </c>
    </row>
    <row r="375" spans="1:6" x14ac:dyDescent="0.25">
      <c r="A375" s="34" t="s">
        <v>111</v>
      </c>
      <c r="B375" s="33" t="s">
        <v>110</v>
      </c>
      <c r="C375" s="32">
        <v>534</v>
      </c>
      <c r="D375" s="31">
        <v>14</v>
      </c>
      <c r="E375" s="30">
        <f t="shared" si="10"/>
        <v>548</v>
      </c>
      <c r="F375" s="24">
        <f t="shared" si="11"/>
        <v>2.6217228464419477E-2</v>
      </c>
    </row>
    <row r="376" spans="1:6" x14ac:dyDescent="0.25">
      <c r="A376" s="34" t="s">
        <v>109</v>
      </c>
      <c r="B376" s="33" t="s">
        <v>108</v>
      </c>
      <c r="C376" s="32">
        <v>32</v>
      </c>
      <c r="D376" s="31">
        <v>6</v>
      </c>
      <c r="E376" s="30">
        <f t="shared" si="10"/>
        <v>38</v>
      </c>
      <c r="F376" s="24">
        <f t="shared" si="11"/>
        <v>0.1875</v>
      </c>
    </row>
    <row r="377" spans="1:6" x14ac:dyDescent="0.25">
      <c r="A377" s="34" t="s">
        <v>107</v>
      </c>
      <c r="B377" s="33" t="s">
        <v>106</v>
      </c>
      <c r="C377" s="32">
        <v>955</v>
      </c>
      <c r="D377" s="31">
        <v>13</v>
      </c>
      <c r="E377" s="30">
        <f t="shared" si="10"/>
        <v>968</v>
      </c>
      <c r="F377" s="24">
        <f t="shared" si="11"/>
        <v>1.3612565445026177E-2</v>
      </c>
    </row>
    <row r="378" spans="1:6" x14ac:dyDescent="0.25">
      <c r="A378" s="34" t="s">
        <v>105</v>
      </c>
      <c r="B378" s="33" t="s">
        <v>103</v>
      </c>
      <c r="C378" s="32">
        <v>1608</v>
      </c>
      <c r="D378" s="31">
        <v>108</v>
      </c>
      <c r="E378" s="30">
        <f t="shared" si="10"/>
        <v>1716</v>
      </c>
      <c r="F378" s="24">
        <f t="shared" si="11"/>
        <v>6.7164179104477612E-2</v>
      </c>
    </row>
    <row r="379" spans="1:6" x14ac:dyDescent="0.25">
      <c r="A379" s="34" t="s">
        <v>104</v>
      </c>
      <c r="B379" s="33" t="s">
        <v>103</v>
      </c>
      <c r="C379" s="32">
        <v>512</v>
      </c>
      <c r="D379" s="31">
        <v>17</v>
      </c>
      <c r="E379" s="30">
        <f t="shared" si="10"/>
        <v>529</v>
      </c>
      <c r="F379" s="24">
        <f t="shared" si="11"/>
        <v>3.3203125E-2</v>
      </c>
    </row>
    <row r="380" spans="1:6" x14ac:dyDescent="0.25">
      <c r="A380" s="34" t="s">
        <v>102</v>
      </c>
      <c r="B380" s="33" t="s">
        <v>101</v>
      </c>
      <c r="C380" s="32">
        <v>356</v>
      </c>
      <c r="D380" s="31">
        <v>11</v>
      </c>
      <c r="E380" s="30">
        <f t="shared" si="10"/>
        <v>367</v>
      </c>
      <c r="F380" s="24">
        <f t="shared" si="11"/>
        <v>3.0898876404494381E-2</v>
      </c>
    </row>
    <row r="381" spans="1:6" x14ac:dyDescent="0.25">
      <c r="A381" s="34" t="s">
        <v>100</v>
      </c>
      <c r="B381" s="33" t="s">
        <v>91</v>
      </c>
      <c r="C381" s="32">
        <v>832</v>
      </c>
      <c r="D381" s="31">
        <v>11</v>
      </c>
      <c r="E381" s="30">
        <f t="shared" si="10"/>
        <v>843</v>
      </c>
      <c r="F381" s="24">
        <f t="shared" si="11"/>
        <v>1.3221153846153846E-2</v>
      </c>
    </row>
    <row r="382" spans="1:6" x14ac:dyDescent="0.25">
      <c r="A382" s="34" t="s">
        <v>99</v>
      </c>
      <c r="B382" s="33" t="s">
        <v>98</v>
      </c>
      <c r="C382" s="32">
        <v>2147</v>
      </c>
      <c r="D382" s="31">
        <v>12</v>
      </c>
      <c r="E382" s="30">
        <f t="shared" si="10"/>
        <v>2159</v>
      </c>
      <c r="F382" s="24">
        <f t="shared" si="11"/>
        <v>5.5891942244993015E-3</v>
      </c>
    </row>
    <row r="383" spans="1:6" x14ac:dyDescent="0.25">
      <c r="A383" s="34" t="s">
        <v>97</v>
      </c>
      <c r="B383" s="33" t="s">
        <v>96</v>
      </c>
      <c r="C383" s="32">
        <v>290</v>
      </c>
      <c r="D383" s="31">
        <v>27</v>
      </c>
      <c r="E383" s="30">
        <f t="shared" si="10"/>
        <v>317</v>
      </c>
      <c r="F383" s="24">
        <f t="shared" si="11"/>
        <v>9.3103448275862075E-2</v>
      </c>
    </row>
    <row r="384" spans="1:6" x14ac:dyDescent="0.25">
      <c r="A384" s="34" t="s">
        <v>95</v>
      </c>
      <c r="B384" s="33" t="s">
        <v>94</v>
      </c>
      <c r="C384" s="32">
        <v>1</v>
      </c>
      <c r="D384" s="31">
        <v>0</v>
      </c>
      <c r="E384" s="30">
        <f t="shared" si="10"/>
        <v>1</v>
      </c>
      <c r="F384" s="24">
        <f t="shared" si="11"/>
        <v>0</v>
      </c>
    </row>
    <row r="385" spans="1:6" x14ac:dyDescent="0.25">
      <c r="A385" s="34" t="str">
        <f>+A384</f>
        <v>VISTA</v>
      </c>
      <c r="B385" s="33" t="s">
        <v>93</v>
      </c>
      <c r="C385" s="32">
        <v>331</v>
      </c>
      <c r="D385" s="31">
        <v>0</v>
      </c>
      <c r="E385" s="30">
        <f t="shared" si="10"/>
        <v>331</v>
      </c>
      <c r="F385" s="24">
        <f t="shared" si="11"/>
        <v>0</v>
      </c>
    </row>
    <row r="386" spans="1:6" x14ac:dyDescent="0.25">
      <c r="A386" s="34" t="s">
        <v>92</v>
      </c>
      <c r="B386" s="33" t="s">
        <v>91</v>
      </c>
      <c r="C386" s="32">
        <v>935</v>
      </c>
      <c r="D386" s="31">
        <v>46</v>
      </c>
      <c r="E386" s="30">
        <f t="shared" si="10"/>
        <v>981</v>
      </c>
      <c r="F386" s="24">
        <f t="shared" si="11"/>
        <v>4.9197860962566842E-2</v>
      </c>
    </row>
    <row r="387" spans="1:6" x14ac:dyDescent="0.25">
      <c r="A387" s="34" t="s">
        <v>11</v>
      </c>
      <c r="B387" s="33" t="s">
        <v>90</v>
      </c>
      <c r="C387" s="32">
        <v>1250</v>
      </c>
      <c r="D387" s="31">
        <v>14</v>
      </c>
      <c r="E387" s="30">
        <f t="shared" si="10"/>
        <v>1264</v>
      </c>
      <c r="F387" s="24">
        <f t="shared" si="11"/>
        <v>1.12E-2</v>
      </c>
    </row>
    <row r="388" spans="1:6" x14ac:dyDescent="0.25">
      <c r="A388" s="34" t="s">
        <v>89</v>
      </c>
      <c r="B388" s="33" t="s">
        <v>88</v>
      </c>
      <c r="C388" s="32">
        <v>2231</v>
      </c>
      <c r="D388" s="31">
        <v>31</v>
      </c>
      <c r="E388" s="30">
        <f t="shared" si="10"/>
        <v>2262</v>
      </c>
      <c r="F388" s="24">
        <f t="shared" si="11"/>
        <v>1.3895114298520844E-2</v>
      </c>
    </row>
    <row r="389" spans="1:6" x14ac:dyDescent="0.25">
      <c r="A389" s="34" t="s">
        <v>87</v>
      </c>
      <c r="B389" s="33" t="s">
        <v>86</v>
      </c>
      <c r="C389" s="32">
        <v>5</v>
      </c>
      <c r="D389" s="31">
        <v>2</v>
      </c>
      <c r="E389" s="30">
        <f t="shared" si="10"/>
        <v>7</v>
      </c>
      <c r="F389" s="24">
        <f t="shared" si="11"/>
        <v>0.4</v>
      </c>
    </row>
    <row r="390" spans="1:6" x14ac:dyDescent="0.25">
      <c r="A390" s="34" t="s">
        <v>85</v>
      </c>
      <c r="B390" s="33" t="s">
        <v>84</v>
      </c>
      <c r="C390" s="32">
        <v>575</v>
      </c>
      <c r="D390" s="31">
        <v>8</v>
      </c>
      <c r="E390" s="30">
        <f t="shared" ref="E390:E418" si="12">+D390+C390</f>
        <v>583</v>
      </c>
      <c r="F390" s="24">
        <f t="shared" ref="F390:F419" si="13">IFERROR(D390/C390,"")</f>
        <v>1.391304347826087E-2</v>
      </c>
    </row>
    <row r="391" spans="1:6" x14ac:dyDescent="0.25">
      <c r="A391" s="34" t="s">
        <v>83</v>
      </c>
      <c r="B391" s="33" t="s">
        <v>82</v>
      </c>
      <c r="C391" s="32">
        <v>658</v>
      </c>
      <c r="D391" s="31">
        <v>38</v>
      </c>
      <c r="E391" s="30">
        <f t="shared" si="12"/>
        <v>696</v>
      </c>
      <c r="F391" s="24">
        <f t="shared" si="13"/>
        <v>5.7750759878419454E-2</v>
      </c>
    </row>
    <row r="392" spans="1:6" x14ac:dyDescent="0.25">
      <c r="A392" s="34" t="s">
        <v>81</v>
      </c>
      <c r="B392" s="33" t="s">
        <v>75</v>
      </c>
      <c r="C392" s="32">
        <v>352</v>
      </c>
      <c r="D392" s="31">
        <v>24</v>
      </c>
      <c r="E392" s="30">
        <f t="shared" si="12"/>
        <v>376</v>
      </c>
      <c r="F392" s="24">
        <f t="shared" si="13"/>
        <v>6.8181818181818177E-2</v>
      </c>
    </row>
    <row r="393" spans="1:6" x14ac:dyDescent="0.25">
      <c r="A393" s="34" t="s">
        <v>80</v>
      </c>
      <c r="B393" s="33" t="s">
        <v>79</v>
      </c>
      <c r="C393" s="32">
        <v>1861</v>
      </c>
      <c r="D393" s="31">
        <v>46</v>
      </c>
      <c r="E393" s="30">
        <f t="shared" si="12"/>
        <v>1907</v>
      </c>
      <c r="F393" s="24">
        <f t="shared" si="13"/>
        <v>2.4717893605588393E-2</v>
      </c>
    </row>
    <row r="394" spans="1:6" x14ac:dyDescent="0.25">
      <c r="A394" s="34" t="s">
        <v>78</v>
      </c>
      <c r="B394" s="33" t="s">
        <v>77</v>
      </c>
      <c r="C394" s="32">
        <v>1497</v>
      </c>
      <c r="D394" s="31">
        <v>19</v>
      </c>
      <c r="E394" s="30">
        <f t="shared" si="12"/>
        <v>1516</v>
      </c>
      <c r="F394" s="24">
        <f t="shared" si="13"/>
        <v>1.2692050768203072E-2</v>
      </c>
    </row>
    <row r="395" spans="1:6" x14ac:dyDescent="0.25">
      <c r="A395" s="34" t="s">
        <v>76</v>
      </c>
      <c r="B395" s="33" t="s">
        <v>75</v>
      </c>
      <c r="C395" s="32">
        <v>643</v>
      </c>
      <c r="D395" s="31">
        <v>11</v>
      </c>
      <c r="E395" s="30">
        <f t="shared" si="12"/>
        <v>654</v>
      </c>
      <c r="F395" s="24">
        <f t="shared" si="13"/>
        <v>1.7107309486780714E-2</v>
      </c>
    </row>
    <row r="396" spans="1:6" x14ac:dyDescent="0.25">
      <c r="A396" s="34" t="s">
        <v>74</v>
      </c>
      <c r="B396" s="33" t="s">
        <v>73</v>
      </c>
      <c r="C396" s="32">
        <v>2345</v>
      </c>
      <c r="D396" s="31">
        <v>48</v>
      </c>
      <c r="E396" s="30">
        <f t="shared" si="12"/>
        <v>2393</v>
      </c>
      <c r="F396" s="24">
        <f t="shared" si="13"/>
        <v>2.0469083155650322E-2</v>
      </c>
    </row>
    <row r="397" spans="1:6" x14ac:dyDescent="0.25">
      <c r="A397" s="34" t="s">
        <v>72</v>
      </c>
      <c r="B397" s="33" t="s">
        <v>71</v>
      </c>
      <c r="C397" s="32">
        <v>1127</v>
      </c>
      <c r="D397" s="31">
        <v>10</v>
      </c>
      <c r="E397" s="30">
        <f t="shared" si="12"/>
        <v>1137</v>
      </c>
      <c r="F397" s="24">
        <f t="shared" si="13"/>
        <v>8.8731144631765749E-3</v>
      </c>
    </row>
    <row r="398" spans="1:6" x14ac:dyDescent="0.25">
      <c r="A398" s="34" t="s">
        <v>70</v>
      </c>
      <c r="B398" s="33" t="s">
        <v>69</v>
      </c>
      <c r="C398" s="32">
        <v>345</v>
      </c>
      <c r="D398" s="31">
        <v>10</v>
      </c>
      <c r="E398" s="30">
        <f t="shared" si="12"/>
        <v>355</v>
      </c>
      <c r="F398" s="24">
        <f t="shared" si="13"/>
        <v>2.8985507246376812E-2</v>
      </c>
    </row>
    <row r="399" spans="1:6" x14ac:dyDescent="0.25">
      <c r="A399" s="34" t="s">
        <v>68</v>
      </c>
      <c r="B399" s="33" t="s">
        <v>67</v>
      </c>
      <c r="C399" s="32">
        <v>807</v>
      </c>
      <c r="D399" s="31">
        <v>22</v>
      </c>
      <c r="E399" s="30">
        <f t="shared" si="12"/>
        <v>829</v>
      </c>
      <c r="F399" s="24">
        <f t="shared" si="13"/>
        <v>2.7261462205700124E-2</v>
      </c>
    </row>
    <row r="400" spans="1:6" x14ac:dyDescent="0.25">
      <c r="A400" s="34" t="s">
        <v>66</v>
      </c>
      <c r="B400" s="33" t="s">
        <v>61</v>
      </c>
      <c r="C400" s="32">
        <v>673</v>
      </c>
      <c r="D400" s="31">
        <v>43</v>
      </c>
      <c r="E400" s="30">
        <f t="shared" si="12"/>
        <v>716</v>
      </c>
      <c r="F400" s="24">
        <f t="shared" si="13"/>
        <v>6.3893016344725106E-2</v>
      </c>
    </row>
    <row r="401" spans="1:6" x14ac:dyDescent="0.25">
      <c r="A401" s="34" t="s">
        <v>65</v>
      </c>
      <c r="B401" s="33" t="s">
        <v>64</v>
      </c>
      <c r="C401" s="32">
        <v>768</v>
      </c>
      <c r="D401" s="31">
        <v>1</v>
      </c>
      <c r="E401" s="30">
        <f t="shared" si="12"/>
        <v>769</v>
      </c>
      <c r="F401" s="24">
        <f t="shared" si="13"/>
        <v>1.3020833333333333E-3</v>
      </c>
    </row>
    <row r="402" spans="1:6" x14ac:dyDescent="0.25">
      <c r="A402" s="34" t="s">
        <v>63</v>
      </c>
      <c r="B402" s="33" t="s">
        <v>59</v>
      </c>
      <c r="C402" s="32">
        <v>1053</v>
      </c>
      <c r="D402" s="31">
        <v>63</v>
      </c>
      <c r="E402" s="30">
        <f t="shared" si="12"/>
        <v>1116</v>
      </c>
      <c r="F402" s="24">
        <f t="shared" si="13"/>
        <v>5.9829059829059832E-2</v>
      </c>
    </row>
    <row r="403" spans="1:6" x14ac:dyDescent="0.25">
      <c r="A403" s="34" t="s">
        <v>62</v>
      </c>
      <c r="B403" s="33" t="s">
        <v>61</v>
      </c>
      <c r="C403" s="32">
        <v>354</v>
      </c>
      <c r="D403" s="31">
        <v>13</v>
      </c>
      <c r="E403" s="30">
        <f t="shared" si="12"/>
        <v>367</v>
      </c>
      <c r="F403" s="24">
        <f t="shared" si="13"/>
        <v>3.6723163841807911E-2</v>
      </c>
    </row>
    <row r="404" spans="1:6" x14ac:dyDescent="0.25">
      <c r="A404" s="34" t="s">
        <v>60</v>
      </c>
      <c r="B404" s="33" t="s">
        <v>59</v>
      </c>
      <c r="C404" s="32">
        <v>1242</v>
      </c>
      <c r="D404" s="31">
        <v>14</v>
      </c>
      <c r="E404" s="30">
        <f t="shared" si="12"/>
        <v>1256</v>
      </c>
      <c r="F404" s="24">
        <f t="shared" si="13"/>
        <v>1.1272141706924315E-2</v>
      </c>
    </row>
    <row r="405" spans="1:6" x14ac:dyDescent="0.25">
      <c r="A405" s="34" t="s">
        <v>58</v>
      </c>
      <c r="B405" s="33" t="s">
        <v>57</v>
      </c>
      <c r="C405" s="32">
        <v>757</v>
      </c>
      <c r="D405" s="31">
        <v>9</v>
      </c>
      <c r="E405" s="30">
        <f t="shared" si="12"/>
        <v>766</v>
      </c>
      <c r="F405" s="24">
        <f t="shared" si="13"/>
        <v>1.1889035667107001E-2</v>
      </c>
    </row>
    <row r="406" spans="1:6" x14ac:dyDescent="0.25">
      <c r="A406" s="34" t="s">
        <v>56</v>
      </c>
      <c r="B406" s="33" t="s">
        <v>55</v>
      </c>
      <c r="C406" s="32">
        <v>2081</v>
      </c>
      <c r="D406" s="31">
        <v>28</v>
      </c>
      <c r="E406" s="30">
        <f t="shared" si="12"/>
        <v>2109</v>
      </c>
      <c r="F406" s="24">
        <f t="shared" si="13"/>
        <v>1.3455069678039404E-2</v>
      </c>
    </row>
    <row r="407" spans="1:6" x14ac:dyDescent="0.25">
      <c r="A407" s="34" t="s">
        <v>54</v>
      </c>
      <c r="B407" s="33" t="s">
        <v>53</v>
      </c>
      <c r="C407" s="32">
        <v>131</v>
      </c>
      <c r="D407" s="31">
        <v>85</v>
      </c>
      <c r="E407" s="30">
        <f t="shared" si="12"/>
        <v>216</v>
      </c>
      <c r="F407" s="24">
        <f t="shared" si="13"/>
        <v>0.64885496183206104</v>
      </c>
    </row>
    <row r="408" spans="1:6" x14ac:dyDescent="0.25">
      <c r="A408" s="34" t="s">
        <v>52</v>
      </c>
      <c r="B408" s="33" t="s">
        <v>51</v>
      </c>
      <c r="C408" s="32">
        <v>3834</v>
      </c>
      <c r="D408" s="31">
        <v>18</v>
      </c>
      <c r="E408" s="30">
        <f t="shared" si="12"/>
        <v>3852</v>
      </c>
      <c r="F408" s="24">
        <f t="shared" si="13"/>
        <v>4.6948356807511738E-3</v>
      </c>
    </row>
    <row r="409" spans="1:6" x14ac:dyDescent="0.25">
      <c r="A409" s="34" t="s">
        <v>50</v>
      </c>
      <c r="B409" s="33" t="s">
        <v>49</v>
      </c>
      <c r="C409" s="32">
        <v>140</v>
      </c>
      <c r="D409" s="31">
        <v>4</v>
      </c>
      <c r="E409" s="30">
        <f t="shared" si="12"/>
        <v>144</v>
      </c>
      <c r="F409" s="24">
        <f t="shared" si="13"/>
        <v>2.8571428571428571E-2</v>
      </c>
    </row>
    <row r="410" spans="1:6" x14ac:dyDescent="0.25">
      <c r="A410" s="34" t="s">
        <v>48</v>
      </c>
      <c r="B410" s="33" t="s">
        <v>41</v>
      </c>
      <c r="C410" s="32">
        <v>718</v>
      </c>
      <c r="D410" s="31">
        <v>40</v>
      </c>
      <c r="E410" s="30">
        <f t="shared" si="12"/>
        <v>758</v>
      </c>
      <c r="F410" s="24">
        <f t="shared" si="13"/>
        <v>5.5710306406685235E-2</v>
      </c>
    </row>
    <row r="411" spans="1:6" x14ac:dyDescent="0.25">
      <c r="A411" s="34" t="s">
        <v>47</v>
      </c>
      <c r="B411" s="33" t="s">
        <v>45</v>
      </c>
      <c r="C411" s="32">
        <v>877</v>
      </c>
      <c r="D411" s="31">
        <v>27</v>
      </c>
      <c r="E411" s="30">
        <f t="shared" si="12"/>
        <v>904</v>
      </c>
      <c r="F411" s="24">
        <f t="shared" si="13"/>
        <v>3.0786773090079819E-2</v>
      </c>
    </row>
    <row r="412" spans="1:6" x14ac:dyDescent="0.25">
      <c r="A412" s="34" t="s">
        <v>46</v>
      </c>
      <c r="B412" s="33" t="s">
        <v>45</v>
      </c>
      <c r="C412" s="32">
        <v>890</v>
      </c>
      <c r="D412" s="31">
        <v>22</v>
      </c>
      <c r="E412" s="30">
        <f t="shared" si="12"/>
        <v>912</v>
      </c>
      <c r="F412" s="24">
        <f t="shared" si="13"/>
        <v>2.4719101123595506E-2</v>
      </c>
    </row>
    <row r="413" spans="1:6" x14ac:dyDescent="0.25">
      <c r="A413" s="34" t="s">
        <v>44</v>
      </c>
      <c r="B413" s="33" t="s">
        <v>41</v>
      </c>
      <c r="C413" s="32">
        <v>641</v>
      </c>
      <c r="D413" s="31">
        <v>23</v>
      </c>
      <c r="E413" s="30">
        <f t="shared" si="12"/>
        <v>664</v>
      </c>
      <c r="F413" s="24">
        <f t="shared" si="13"/>
        <v>3.5881435257410298E-2</v>
      </c>
    </row>
    <row r="414" spans="1:6" x14ac:dyDescent="0.25">
      <c r="A414" s="34" t="s">
        <v>43</v>
      </c>
      <c r="B414" s="33" t="s">
        <v>41</v>
      </c>
      <c r="C414" s="32">
        <v>1142</v>
      </c>
      <c r="D414" s="31">
        <v>38</v>
      </c>
      <c r="E414" s="30">
        <f t="shared" si="12"/>
        <v>1180</v>
      </c>
      <c r="F414" s="24">
        <f t="shared" si="13"/>
        <v>3.3274956217162872E-2</v>
      </c>
    </row>
    <row r="415" spans="1:6" x14ac:dyDescent="0.25">
      <c r="A415" s="34" t="s">
        <v>42</v>
      </c>
      <c r="B415" s="33" t="s">
        <v>41</v>
      </c>
      <c r="C415" s="32">
        <v>1220</v>
      </c>
      <c r="D415" s="31">
        <v>13</v>
      </c>
      <c r="E415" s="30">
        <f t="shared" si="12"/>
        <v>1233</v>
      </c>
      <c r="F415" s="24">
        <f t="shared" si="13"/>
        <v>1.0655737704918032E-2</v>
      </c>
    </row>
    <row r="416" spans="1:6" x14ac:dyDescent="0.25">
      <c r="A416" s="34" t="s">
        <v>40</v>
      </c>
      <c r="B416" s="33" t="s">
        <v>39</v>
      </c>
      <c r="C416" s="32">
        <v>120</v>
      </c>
      <c r="D416" s="31">
        <v>1</v>
      </c>
      <c r="E416" s="30">
        <f t="shared" si="12"/>
        <v>121</v>
      </c>
      <c r="F416" s="24">
        <f t="shared" si="13"/>
        <v>8.3333333333333332E-3</v>
      </c>
    </row>
    <row r="417" spans="1:6" x14ac:dyDescent="0.25">
      <c r="A417" s="34" t="s">
        <v>38</v>
      </c>
      <c r="B417" s="33" t="s">
        <v>37</v>
      </c>
      <c r="C417" s="32">
        <v>2958</v>
      </c>
      <c r="D417" s="31">
        <v>17</v>
      </c>
      <c r="E417" s="30">
        <f t="shared" si="12"/>
        <v>2975</v>
      </c>
      <c r="F417" s="24">
        <f t="shared" si="13"/>
        <v>5.7471264367816091E-3</v>
      </c>
    </row>
    <row r="418" spans="1:6" ht="15.75" thickBot="1" x14ac:dyDescent="0.3">
      <c r="A418" s="34" t="s">
        <v>36</v>
      </c>
      <c r="B418" s="33" t="s">
        <v>35</v>
      </c>
      <c r="C418" s="32">
        <v>34</v>
      </c>
      <c r="D418" s="31">
        <v>1</v>
      </c>
      <c r="E418" s="30">
        <f t="shared" si="12"/>
        <v>35</v>
      </c>
      <c r="F418" s="24">
        <f t="shared" si="13"/>
        <v>2.9411764705882353E-2</v>
      </c>
    </row>
    <row r="419" spans="1:6" ht="15.75" thickBot="1" x14ac:dyDescent="0.3">
      <c r="A419" s="29" t="s">
        <v>34</v>
      </c>
      <c r="B419" s="28"/>
      <c r="C419" s="27">
        <f>SUM(C6:C418)</f>
        <v>437887</v>
      </c>
      <c r="D419" s="26">
        <f>SUM(D6:D418)</f>
        <v>11660</v>
      </c>
      <c r="E419" s="25">
        <f>SUM(E6:E418)</f>
        <v>449547</v>
      </c>
      <c r="F419" s="24">
        <f t="shared" si="13"/>
        <v>2.6627874314606281E-2</v>
      </c>
    </row>
    <row r="421" spans="1:6" x14ac:dyDescent="0.25">
      <c r="D421" s="22"/>
      <c r="E421" s="22"/>
    </row>
    <row r="422" spans="1:6" x14ac:dyDescent="0.25">
      <c r="D422" s="22"/>
      <c r="E422" s="22"/>
    </row>
    <row r="423" spans="1:6" x14ac:dyDescent="0.25">
      <c r="D423" s="22"/>
      <c r="E423" s="22"/>
    </row>
    <row r="424" spans="1:6" x14ac:dyDescent="0.25">
      <c r="D424" s="22"/>
      <c r="E424" s="2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38"/>
  <sheetViews>
    <sheetView topLeftCell="A784" workbookViewId="0">
      <selection activeCell="E8" sqref="E8"/>
    </sheetView>
  </sheetViews>
  <sheetFormatPr defaultRowHeight="15" x14ac:dyDescent="0.25"/>
  <cols>
    <col min="1" max="1" width="26.28515625" style="43" bestFit="1" customWidth="1"/>
    <col min="2" max="2" width="10.5703125" style="43" bestFit="1" customWidth="1"/>
    <col min="3" max="16384" width="9.140625" style="43"/>
  </cols>
  <sheetData>
    <row r="1" spans="1:2" x14ac:dyDescent="0.25">
      <c r="A1" s="47" t="s">
        <v>0</v>
      </c>
      <c r="B1" s="47" t="s">
        <v>1781</v>
      </c>
    </row>
    <row r="2" spans="1:2" x14ac:dyDescent="0.25">
      <c r="A2" s="46" t="s">
        <v>558</v>
      </c>
      <c r="B2" s="45">
        <v>4348</v>
      </c>
    </row>
    <row r="3" spans="1:2" x14ac:dyDescent="0.25">
      <c r="A3" s="46" t="s">
        <v>556</v>
      </c>
      <c r="B3" s="45">
        <v>8268</v>
      </c>
    </row>
    <row r="4" spans="1:2" x14ac:dyDescent="0.25">
      <c r="A4" s="46" t="s">
        <v>1780</v>
      </c>
      <c r="B4" s="45">
        <v>36</v>
      </c>
    </row>
    <row r="5" spans="1:2" x14ac:dyDescent="0.25">
      <c r="A5" s="46" t="s">
        <v>1779</v>
      </c>
      <c r="B5" s="45">
        <v>27</v>
      </c>
    </row>
    <row r="6" spans="1:2" x14ac:dyDescent="0.25">
      <c r="A6" s="46" t="s">
        <v>553</v>
      </c>
      <c r="B6" s="45">
        <v>824</v>
      </c>
    </row>
    <row r="7" spans="1:2" x14ac:dyDescent="0.25">
      <c r="A7" s="46" t="s">
        <v>552</v>
      </c>
      <c r="B7" s="45">
        <v>945</v>
      </c>
    </row>
    <row r="8" spans="1:2" x14ac:dyDescent="0.25">
      <c r="A8" s="46" t="s">
        <v>1778</v>
      </c>
      <c r="B8" s="45">
        <v>1258</v>
      </c>
    </row>
    <row r="9" spans="1:2" x14ac:dyDescent="0.25">
      <c r="A9" s="46" t="s">
        <v>551</v>
      </c>
      <c r="B9" s="45">
        <v>285</v>
      </c>
    </row>
    <row r="10" spans="1:2" x14ac:dyDescent="0.25">
      <c r="A10" s="46" t="s">
        <v>550</v>
      </c>
      <c r="B10" s="45">
        <v>4866</v>
      </c>
    </row>
    <row r="11" spans="1:2" x14ac:dyDescent="0.25">
      <c r="A11" s="46" t="s">
        <v>1777</v>
      </c>
      <c r="B11" s="45">
        <v>73</v>
      </c>
    </row>
    <row r="12" spans="1:2" x14ac:dyDescent="0.25">
      <c r="A12" s="46" t="s">
        <v>549</v>
      </c>
      <c r="B12" s="45">
        <v>841</v>
      </c>
    </row>
    <row r="13" spans="1:2" x14ac:dyDescent="0.25">
      <c r="A13" s="46" t="s">
        <v>1776</v>
      </c>
      <c r="B13" s="45">
        <v>183</v>
      </c>
    </row>
    <row r="14" spans="1:2" x14ac:dyDescent="0.25">
      <c r="A14" s="46" t="s">
        <v>1775</v>
      </c>
      <c r="B14" s="45">
        <v>53</v>
      </c>
    </row>
    <row r="15" spans="1:2" x14ac:dyDescent="0.25">
      <c r="A15" s="46" t="s">
        <v>1774</v>
      </c>
      <c r="B15" s="45">
        <v>29</v>
      </c>
    </row>
    <row r="16" spans="1:2" x14ac:dyDescent="0.25">
      <c r="A16" s="46" t="s">
        <v>1773</v>
      </c>
      <c r="B16" s="45">
        <v>65</v>
      </c>
    </row>
    <row r="17" spans="1:2" x14ac:dyDescent="0.25">
      <c r="A17" s="46" t="s">
        <v>1772</v>
      </c>
      <c r="B17" s="45">
        <v>5</v>
      </c>
    </row>
    <row r="18" spans="1:2" x14ac:dyDescent="0.25">
      <c r="A18" s="46" t="s">
        <v>1771</v>
      </c>
      <c r="B18" s="45">
        <v>239</v>
      </c>
    </row>
    <row r="19" spans="1:2" x14ac:dyDescent="0.25">
      <c r="A19" s="46" t="s">
        <v>1770</v>
      </c>
      <c r="B19" s="45">
        <v>3</v>
      </c>
    </row>
    <row r="20" spans="1:2" x14ac:dyDescent="0.25">
      <c r="A20" s="46" t="s">
        <v>1769</v>
      </c>
      <c r="B20" s="45">
        <v>5</v>
      </c>
    </row>
    <row r="21" spans="1:2" x14ac:dyDescent="0.25">
      <c r="A21" s="46" t="s">
        <v>1768</v>
      </c>
      <c r="B21" s="45">
        <v>17</v>
      </c>
    </row>
    <row r="22" spans="1:2" x14ac:dyDescent="0.25">
      <c r="A22" s="46" t="s">
        <v>1</v>
      </c>
      <c r="B22" s="45">
        <v>2892</v>
      </c>
    </row>
    <row r="23" spans="1:2" x14ac:dyDescent="0.25">
      <c r="A23" s="46" t="s">
        <v>1767</v>
      </c>
      <c r="B23" s="45">
        <v>31</v>
      </c>
    </row>
    <row r="24" spans="1:2" x14ac:dyDescent="0.25">
      <c r="A24" s="46" t="s">
        <v>1766</v>
      </c>
      <c r="B24" s="45">
        <v>22</v>
      </c>
    </row>
    <row r="25" spans="1:2" x14ac:dyDescent="0.25">
      <c r="A25" s="46" t="s">
        <v>548</v>
      </c>
      <c r="B25" s="45">
        <v>978</v>
      </c>
    </row>
    <row r="26" spans="1:2" x14ac:dyDescent="0.25">
      <c r="A26" s="46" t="s">
        <v>546</v>
      </c>
      <c r="B26" s="45">
        <v>598</v>
      </c>
    </row>
    <row r="27" spans="1:2" x14ac:dyDescent="0.25">
      <c r="A27" s="46" t="s">
        <v>545</v>
      </c>
      <c r="B27" s="45">
        <v>1052</v>
      </c>
    </row>
    <row r="28" spans="1:2" x14ac:dyDescent="0.25">
      <c r="A28" s="46" t="s">
        <v>1765</v>
      </c>
      <c r="B28" s="45">
        <v>9</v>
      </c>
    </row>
    <row r="29" spans="1:2" x14ac:dyDescent="0.25">
      <c r="A29" s="46" t="s">
        <v>1764</v>
      </c>
      <c r="B29" s="45">
        <v>5</v>
      </c>
    </row>
    <row r="30" spans="1:2" x14ac:dyDescent="0.25">
      <c r="A30" s="46" t="s">
        <v>1763</v>
      </c>
      <c r="B30" s="45">
        <v>6</v>
      </c>
    </row>
    <row r="31" spans="1:2" x14ac:dyDescent="0.25">
      <c r="A31" s="46" t="s">
        <v>1762</v>
      </c>
      <c r="B31" s="45">
        <v>8</v>
      </c>
    </row>
    <row r="32" spans="1:2" x14ac:dyDescent="0.25">
      <c r="A32" s="46" t="s">
        <v>1761</v>
      </c>
      <c r="B32" s="45">
        <v>53</v>
      </c>
    </row>
    <row r="33" spans="1:2" x14ac:dyDescent="0.25">
      <c r="A33" s="46" t="s">
        <v>1760</v>
      </c>
      <c r="B33" s="45">
        <v>712</v>
      </c>
    </row>
    <row r="34" spans="1:2" x14ac:dyDescent="0.25">
      <c r="A34" s="46" t="s">
        <v>1759</v>
      </c>
      <c r="B34" s="45">
        <v>139</v>
      </c>
    </row>
    <row r="35" spans="1:2" x14ac:dyDescent="0.25">
      <c r="A35" s="46" t="s">
        <v>1758</v>
      </c>
      <c r="B35" s="45">
        <v>244</v>
      </c>
    </row>
    <row r="36" spans="1:2" x14ac:dyDescent="0.25">
      <c r="A36" s="46" t="s">
        <v>1757</v>
      </c>
      <c r="B36" s="45">
        <v>78</v>
      </c>
    </row>
    <row r="37" spans="1:2" x14ac:dyDescent="0.25">
      <c r="A37" s="46" t="s">
        <v>543</v>
      </c>
      <c r="B37" s="45">
        <v>1779</v>
      </c>
    </row>
    <row r="38" spans="1:2" x14ac:dyDescent="0.25">
      <c r="A38" s="46" t="s">
        <v>1756</v>
      </c>
      <c r="B38" s="45">
        <v>113</v>
      </c>
    </row>
    <row r="39" spans="1:2" x14ac:dyDescent="0.25">
      <c r="A39" s="46" t="s">
        <v>542</v>
      </c>
      <c r="B39" s="45">
        <v>452</v>
      </c>
    </row>
    <row r="40" spans="1:2" x14ac:dyDescent="0.25">
      <c r="A40" s="46" t="s">
        <v>1755</v>
      </c>
      <c r="B40" s="45">
        <v>199</v>
      </c>
    </row>
    <row r="41" spans="1:2" x14ac:dyDescent="0.25">
      <c r="A41" s="46" t="s">
        <v>1754</v>
      </c>
      <c r="B41" s="45">
        <v>15</v>
      </c>
    </row>
    <row r="42" spans="1:2" x14ac:dyDescent="0.25">
      <c r="A42" s="46" t="s">
        <v>541</v>
      </c>
      <c r="B42" s="45">
        <v>3692</v>
      </c>
    </row>
    <row r="43" spans="1:2" x14ac:dyDescent="0.25">
      <c r="A43" s="46" t="s">
        <v>539</v>
      </c>
      <c r="B43" s="45">
        <v>790</v>
      </c>
    </row>
    <row r="44" spans="1:2" x14ac:dyDescent="0.25">
      <c r="A44" s="46" t="s">
        <v>1753</v>
      </c>
      <c r="B44" s="45">
        <v>388</v>
      </c>
    </row>
    <row r="45" spans="1:2" x14ac:dyDescent="0.25">
      <c r="A45" s="46" t="s">
        <v>538</v>
      </c>
      <c r="B45" s="45">
        <v>242</v>
      </c>
    </row>
    <row r="46" spans="1:2" x14ac:dyDescent="0.25">
      <c r="A46" s="46" t="s">
        <v>1752</v>
      </c>
      <c r="B46" s="45">
        <v>17</v>
      </c>
    </row>
    <row r="47" spans="1:2" x14ac:dyDescent="0.25">
      <c r="A47" s="46" t="s">
        <v>1751</v>
      </c>
      <c r="B47" s="45">
        <v>67</v>
      </c>
    </row>
    <row r="48" spans="1:2" x14ac:dyDescent="0.25">
      <c r="A48" s="46" t="s">
        <v>1750</v>
      </c>
      <c r="B48" s="45">
        <v>46</v>
      </c>
    </row>
    <row r="49" spans="1:2" x14ac:dyDescent="0.25">
      <c r="A49" s="46" t="s">
        <v>1749</v>
      </c>
      <c r="B49" s="45">
        <v>26</v>
      </c>
    </row>
    <row r="50" spans="1:2" x14ac:dyDescent="0.25">
      <c r="A50" s="46" t="s">
        <v>1748</v>
      </c>
      <c r="B50" s="45">
        <v>93</v>
      </c>
    </row>
    <row r="51" spans="1:2" x14ac:dyDescent="0.25">
      <c r="A51" s="46" t="s">
        <v>1747</v>
      </c>
      <c r="B51" s="45">
        <v>11</v>
      </c>
    </row>
    <row r="52" spans="1:2" x14ac:dyDescent="0.25">
      <c r="A52" s="46" t="s">
        <v>1746</v>
      </c>
      <c r="B52" s="45">
        <v>35</v>
      </c>
    </row>
    <row r="53" spans="1:2" x14ac:dyDescent="0.25">
      <c r="A53" s="46" t="s">
        <v>1745</v>
      </c>
      <c r="B53" s="45">
        <v>21</v>
      </c>
    </row>
    <row r="54" spans="1:2" x14ac:dyDescent="0.25">
      <c r="A54" s="46" t="s">
        <v>1744</v>
      </c>
      <c r="B54" s="45">
        <v>10</v>
      </c>
    </row>
    <row r="55" spans="1:2" x14ac:dyDescent="0.25">
      <c r="A55" s="46" t="s">
        <v>1743</v>
      </c>
      <c r="B55" s="45">
        <v>4</v>
      </c>
    </row>
    <row r="56" spans="1:2" x14ac:dyDescent="0.25">
      <c r="A56" s="46" t="s">
        <v>1742</v>
      </c>
      <c r="B56" s="45">
        <v>2</v>
      </c>
    </row>
    <row r="57" spans="1:2" x14ac:dyDescent="0.25">
      <c r="A57" s="46" t="s">
        <v>1741</v>
      </c>
      <c r="B57" s="45">
        <v>971</v>
      </c>
    </row>
    <row r="58" spans="1:2" x14ac:dyDescent="0.25">
      <c r="A58" s="46" t="s">
        <v>1740</v>
      </c>
      <c r="B58" s="45">
        <v>19</v>
      </c>
    </row>
    <row r="59" spans="1:2" x14ac:dyDescent="0.25">
      <c r="A59" s="46" t="s">
        <v>1739</v>
      </c>
      <c r="B59" s="45">
        <v>8</v>
      </c>
    </row>
    <row r="60" spans="1:2" x14ac:dyDescent="0.25">
      <c r="A60" s="46" t="s">
        <v>1738</v>
      </c>
      <c r="B60" s="45">
        <v>224</v>
      </c>
    </row>
    <row r="61" spans="1:2" x14ac:dyDescent="0.25">
      <c r="A61" s="46" t="s">
        <v>1737</v>
      </c>
      <c r="B61" s="45">
        <v>684</v>
      </c>
    </row>
    <row r="62" spans="1:2" x14ac:dyDescent="0.25">
      <c r="A62" s="46" t="s">
        <v>1736</v>
      </c>
      <c r="B62" s="45">
        <v>13</v>
      </c>
    </row>
    <row r="63" spans="1:2" x14ac:dyDescent="0.25">
      <c r="A63" s="46" t="s">
        <v>1735</v>
      </c>
      <c r="B63" s="45">
        <v>45</v>
      </c>
    </row>
    <row r="64" spans="1:2" x14ac:dyDescent="0.25">
      <c r="A64" s="46" t="s">
        <v>1734</v>
      </c>
      <c r="B64" s="45">
        <v>22</v>
      </c>
    </row>
    <row r="65" spans="1:2" x14ac:dyDescent="0.25">
      <c r="A65" s="46" t="s">
        <v>537</v>
      </c>
      <c r="B65" s="45">
        <v>1328</v>
      </c>
    </row>
    <row r="66" spans="1:2" x14ac:dyDescent="0.25">
      <c r="A66" s="46" t="s">
        <v>1733</v>
      </c>
      <c r="B66" s="45">
        <v>42</v>
      </c>
    </row>
    <row r="67" spans="1:2" x14ac:dyDescent="0.25">
      <c r="A67" s="46" t="s">
        <v>1732</v>
      </c>
      <c r="B67" s="45">
        <v>12</v>
      </c>
    </row>
    <row r="68" spans="1:2" x14ac:dyDescent="0.25">
      <c r="A68" s="46" t="s">
        <v>1731</v>
      </c>
      <c r="B68" s="45">
        <v>1437</v>
      </c>
    </row>
    <row r="69" spans="1:2" x14ac:dyDescent="0.25">
      <c r="A69" s="46" t="s">
        <v>1730</v>
      </c>
      <c r="B69" s="45">
        <v>4</v>
      </c>
    </row>
    <row r="70" spans="1:2" x14ac:dyDescent="0.25">
      <c r="A70" s="46" t="s">
        <v>1729</v>
      </c>
      <c r="B70" s="45">
        <v>2</v>
      </c>
    </row>
    <row r="71" spans="1:2" x14ac:dyDescent="0.25">
      <c r="A71" s="46" t="s">
        <v>1728</v>
      </c>
      <c r="B71" s="45">
        <v>31</v>
      </c>
    </row>
    <row r="72" spans="1:2" x14ac:dyDescent="0.25">
      <c r="A72" s="46" t="s">
        <v>1727</v>
      </c>
      <c r="B72" s="45">
        <v>16</v>
      </c>
    </row>
    <row r="73" spans="1:2" x14ac:dyDescent="0.25">
      <c r="A73" s="46" t="s">
        <v>1726</v>
      </c>
      <c r="B73" s="45">
        <v>9</v>
      </c>
    </row>
    <row r="74" spans="1:2" x14ac:dyDescent="0.25">
      <c r="A74" s="46" t="s">
        <v>1725</v>
      </c>
      <c r="B74" s="45">
        <v>148</v>
      </c>
    </row>
    <row r="75" spans="1:2" x14ac:dyDescent="0.25">
      <c r="A75" s="46" t="s">
        <v>1724</v>
      </c>
      <c r="B75" s="45">
        <v>101</v>
      </c>
    </row>
    <row r="76" spans="1:2" x14ac:dyDescent="0.25">
      <c r="A76" s="46" t="s">
        <v>1723</v>
      </c>
      <c r="B76" s="45">
        <v>18</v>
      </c>
    </row>
    <row r="77" spans="1:2" x14ac:dyDescent="0.25">
      <c r="A77" s="46" t="s">
        <v>1722</v>
      </c>
      <c r="B77" s="45">
        <v>548</v>
      </c>
    </row>
    <row r="78" spans="1:2" x14ac:dyDescent="0.25">
      <c r="A78" s="46" t="s">
        <v>1721</v>
      </c>
      <c r="B78" s="45">
        <v>2</v>
      </c>
    </row>
    <row r="79" spans="1:2" x14ac:dyDescent="0.25">
      <c r="A79" s="46" t="s">
        <v>1720</v>
      </c>
      <c r="B79" s="45">
        <v>12</v>
      </c>
    </row>
    <row r="80" spans="1:2" x14ac:dyDescent="0.25">
      <c r="A80" s="46" t="s">
        <v>536</v>
      </c>
      <c r="B80" s="45">
        <v>1032</v>
      </c>
    </row>
    <row r="81" spans="1:2" x14ac:dyDescent="0.25">
      <c r="A81" s="46" t="s">
        <v>1719</v>
      </c>
      <c r="B81" s="45">
        <v>33</v>
      </c>
    </row>
    <row r="82" spans="1:2" x14ac:dyDescent="0.25">
      <c r="A82" s="46" t="s">
        <v>535</v>
      </c>
      <c r="B82" s="45">
        <v>534</v>
      </c>
    </row>
    <row r="83" spans="1:2" x14ac:dyDescent="0.25">
      <c r="A83" s="46" t="s">
        <v>1718</v>
      </c>
      <c r="B83" s="45">
        <v>34</v>
      </c>
    </row>
    <row r="84" spans="1:2" x14ac:dyDescent="0.25">
      <c r="A84" s="46" t="s">
        <v>534</v>
      </c>
      <c r="B84" s="45">
        <v>1782</v>
      </c>
    </row>
    <row r="85" spans="1:2" x14ac:dyDescent="0.25">
      <c r="A85" s="46" t="s">
        <v>1717</v>
      </c>
      <c r="B85" s="45">
        <v>25</v>
      </c>
    </row>
    <row r="86" spans="1:2" x14ac:dyDescent="0.25">
      <c r="A86" s="46" t="s">
        <v>1716</v>
      </c>
      <c r="B86" s="45">
        <v>27</v>
      </c>
    </row>
    <row r="87" spans="1:2" x14ac:dyDescent="0.25">
      <c r="A87" s="46" t="s">
        <v>533</v>
      </c>
      <c r="B87" s="45">
        <v>1043</v>
      </c>
    </row>
    <row r="88" spans="1:2" x14ac:dyDescent="0.25">
      <c r="A88" s="46" t="s">
        <v>1715</v>
      </c>
      <c r="B88" s="45">
        <v>21</v>
      </c>
    </row>
    <row r="89" spans="1:2" x14ac:dyDescent="0.25">
      <c r="A89" s="46" t="s">
        <v>1714</v>
      </c>
      <c r="B89" s="45">
        <v>1</v>
      </c>
    </row>
    <row r="90" spans="1:2" x14ac:dyDescent="0.25">
      <c r="A90" s="46" t="s">
        <v>1713</v>
      </c>
      <c r="B90" s="45">
        <v>14</v>
      </c>
    </row>
    <row r="91" spans="1:2" x14ac:dyDescent="0.25">
      <c r="A91" s="46" t="s">
        <v>1712</v>
      </c>
      <c r="B91" s="45">
        <v>47</v>
      </c>
    </row>
    <row r="92" spans="1:2" x14ac:dyDescent="0.25">
      <c r="A92" s="46" t="s">
        <v>1711</v>
      </c>
      <c r="B92" s="45">
        <v>6</v>
      </c>
    </row>
    <row r="93" spans="1:2" x14ac:dyDescent="0.25">
      <c r="A93" s="46" t="s">
        <v>532</v>
      </c>
      <c r="B93" s="45">
        <v>2041</v>
      </c>
    </row>
    <row r="94" spans="1:2" x14ac:dyDescent="0.25">
      <c r="A94" s="46" t="s">
        <v>1710</v>
      </c>
      <c r="B94" s="45">
        <v>57</v>
      </c>
    </row>
    <row r="95" spans="1:2" x14ac:dyDescent="0.25">
      <c r="A95" s="46" t="s">
        <v>1709</v>
      </c>
      <c r="B95" s="45">
        <v>23</v>
      </c>
    </row>
    <row r="96" spans="1:2" x14ac:dyDescent="0.25">
      <c r="A96" s="46" t="s">
        <v>530</v>
      </c>
      <c r="B96" s="45">
        <v>721</v>
      </c>
    </row>
    <row r="97" spans="1:2" x14ac:dyDescent="0.25">
      <c r="A97" s="46" t="s">
        <v>529</v>
      </c>
      <c r="B97" s="45">
        <v>691</v>
      </c>
    </row>
    <row r="98" spans="1:2" x14ac:dyDescent="0.25">
      <c r="A98" s="46" t="s">
        <v>1708</v>
      </c>
      <c r="B98" s="45">
        <v>99</v>
      </c>
    </row>
    <row r="99" spans="1:2" x14ac:dyDescent="0.25">
      <c r="A99" s="46" t="s">
        <v>1707</v>
      </c>
      <c r="B99" s="45">
        <v>29</v>
      </c>
    </row>
    <row r="100" spans="1:2" x14ac:dyDescent="0.25">
      <c r="A100" s="46" t="s">
        <v>1706</v>
      </c>
      <c r="B100" s="45">
        <v>30</v>
      </c>
    </row>
    <row r="101" spans="1:2" x14ac:dyDescent="0.25">
      <c r="A101" s="46" t="s">
        <v>1705</v>
      </c>
      <c r="B101" s="45">
        <v>37</v>
      </c>
    </row>
    <row r="102" spans="1:2" x14ac:dyDescent="0.25">
      <c r="A102" s="46" t="s">
        <v>1704</v>
      </c>
      <c r="B102" s="45">
        <v>12</v>
      </c>
    </row>
    <row r="103" spans="1:2" x14ac:dyDescent="0.25">
      <c r="A103" s="46" t="s">
        <v>1703</v>
      </c>
      <c r="B103" s="45">
        <v>537</v>
      </c>
    </row>
    <row r="104" spans="1:2" x14ac:dyDescent="0.25">
      <c r="A104" s="46" t="s">
        <v>528</v>
      </c>
      <c r="B104" s="45">
        <v>829</v>
      </c>
    </row>
    <row r="105" spans="1:2" x14ac:dyDescent="0.25">
      <c r="A105" s="46" t="s">
        <v>527</v>
      </c>
      <c r="B105" s="45">
        <v>943</v>
      </c>
    </row>
    <row r="106" spans="1:2" x14ac:dyDescent="0.25">
      <c r="A106" s="46" t="s">
        <v>1702</v>
      </c>
      <c r="B106" s="45">
        <v>34</v>
      </c>
    </row>
    <row r="107" spans="1:2" x14ac:dyDescent="0.25">
      <c r="A107" s="46" t="s">
        <v>1701</v>
      </c>
      <c r="B107" s="45">
        <v>214</v>
      </c>
    </row>
    <row r="108" spans="1:2" x14ac:dyDescent="0.25">
      <c r="A108" s="46" t="s">
        <v>1700</v>
      </c>
      <c r="B108" s="45">
        <v>12</v>
      </c>
    </row>
    <row r="109" spans="1:2" x14ac:dyDescent="0.25">
      <c r="A109" s="46" t="s">
        <v>1699</v>
      </c>
      <c r="B109" s="45">
        <v>24</v>
      </c>
    </row>
    <row r="110" spans="1:2" x14ac:dyDescent="0.25">
      <c r="A110" s="46" t="s">
        <v>1698</v>
      </c>
      <c r="B110" s="45">
        <v>86</v>
      </c>
    </row>
    <row r="111" spans="1:2" x14ac:dyDescent="0.25">
      <c r="A111" s="46" t="s">
        <v>1697</v>
      </c>
      <c r="B111" s="45">
        <v>14</v>
      </c>
    </row>
    <row r="112" spans="1:2" x14ac:dyDescent="0.25">
      <c r="A112" s="46" t="s">
        <v>1696</v>
      </c>
      <c r="B112" s="45">
        <v>25</v>
      </c>
    </row>
    <row r="113" spans="1:2" x14ac:dyDescent="0.25">
      <c r="A113" s="46" t="s">
        <v>526</v>
      </c>
      <c r="B113" s="45">
        <v>1893</v>
      </c>
    </row>
    <row r="114" spans="1:2" x14ac:dyDescent="0.25">
      <c r="A114" s="46" t="s">
        <v>525</v>
      </c>
      <c r="B114" s="45">
        <v>1902</v>
      </c>
    </row>
    <row r="115" spans="1:2" x14ac:dyDescent="0.25">
      <c r="A115" s="46" t="s">
        <v>524</v>
      </c>
      <c r="B115" s="45">
        <v>3021</v>
      </c>
    </row>
    <row r="116" spans="1:2" x14ac:dyDescent="0.25">
      <c r="A116" s="46" t="s">
        <v>1695</v>
      </c>
      <c r="B116" s="45">
        <v>134</v>
      </c>
    </row>
    <row r="117" spans="1:2" x14ac:dyDescent="0.25">
      <c r="A117" s="46" t="s">
        <v>1694</v>
      </c>
      <c r="B117" s="45">
        <v>44</v>
      </c>
    </row>
    <row r="118" spans="1:2" x14ac:dyDescent="0.25">
      <c r="A118" s="46" t="s">
        <v>1693</v>
      </c>
      <c r="B118" s="45">
        <v>419</v>
      </c>
    </row>
    <row r="119" spans="1:2" x14ac:dyDescent="0.25">
      <c r="A119" s="46" t="s">
        <v>1692</v>
      </c>
      <c r="B119" s="45">
        <v>29</v>
      </c>
    </row>
    <row r="120" spans="1:2" x14ac:dyDescent="0.25">
      <c r="A120" s="46" t="s">
        <v>1691</v>
      </c>
      <c r="B120" s="45">
        <v>149</v>
      </c>
    </row>
    <row r="121" spans="1:2" x14ac:dyDescent="0.25">
      <c r="A121" s="46" t="s">
        <v>1690</v>
      </c>
      <c r="B121" s="45">
        <v>42</v>
      </c>
    </row>
    <row r="122" spans="1:2" x14ac:dyDescent="0.25">
      <c r="A122" s="46" t="s">
        <v>1689</v>
      </c>
      <c r="B122" s="45">
        <v>215</v>
      </c>
    </row>
    <row r="123" spans="1:2" x14ac:dyDescent="0.25">
      <c r="A123" s="46" t="s">
        <v>1688</v>
      </c>
      <c r="B123" s="45">
        <v>72</v>
      </c>
    </row>
    <row r="124" spans="1:2" x14ac:dyDescent="0.25">
      <c r="A124" s="46" t="s">
        <v>1687</v>
      </c>
      <c r="B124" s="45">
        <v>9</v>
      </c>
    </row>
    <row r="125" spans="1:2" x14ac:dyDescent="0.25">
      <c r="A125" s="46" t="s">
        <v>1686</v>
      </c>
      <c r="B125" s="45">
        <v>18</v>
      </c>
    </row>
    <row r="126" spans="1:2" x14ac:dyDescent="0.25">
      <c r="A126" s="46" t="s">
        <v>1685</v>
      </c>
      <c r="B126" s="45">
        <v>43</v>
      </c>
    </row>
    <row r="127" spans="1:2" x14ac:dyDescent="0.25">
      <c r="A127" s="46" t="s">
        <v>1684</v>
      </c>
      <c r="B127" s="45">
        <v>112</v>
      </c>
    </row>
    <row r="128" spans="1:2" x14ac:dyDescent="0.25">
      <c r="A128" s="46" t="s">
        <v>1683</v>
      </c>
      <c r="B128" s="45">
        <v>20</v>
      </c>
    </row>
    <row r="129" spans="1:2" x14ac:dyDescent="0.25">
      <c r="A129" s="46" t="s">
        <v>1682</v>
      </c>
      <c r="B129" s="45">
        <v>59</v>
      </c>
    </row>
    <row r="130" spans="1:2" x14ac:dyDescent="0.25">
      <c r="A130" s="46" t="s">
        <v>1681</v>
      </c>
      <c r="B130" s="45">
        <v>27</v>
      </c>
    </row>
    <row r="131" spans="1:2" x14ac:dyDescent="0.25">
      <c r="A131" s="46" t="s">
        <v>1680</v>
      </c>
      <c r="B131" s="45">
        <v>250</v>
      </c>
    </row>
    <row r="132" spans="1:2" x14ac:dyDescent="0.25">
      <c r="A132" s="46" t="s">
        <v>1679</v>
      </c>
      <c r="B132" s="45">
        <v>7</v>
      </c>
    </row>
    <row r="133" spans="1:2" x14ac:dyDescent="0.25">
      <c r="A133" s="46" t="s">
        <v>1678</v>
      </c>
      <c r="B133" s="45">
        <v>6</v>
      </c>
    </row>
    <row r="134" spans="1:2" x14ac:dyDescent="0.25">
      <c r="A134" s="46" t="s">
        <v>1677</v>
      </c>
      <c r="B134" s="45">
        <v>27</v>
      </c>
    </row>
    <row r="135" spans="1:2" x14ac:dyDescent="0.25">
      <c r="A135" s="46" t="s">
        <v>1676</v>
      </c>
      <c r="B135" s="45">
        <v>1340</v>
      </c>
    </row>
    <row r="136" spans="1:2" x14ac:dyDescent="0.25">
      <c r="A136" s="46" t="s">
        <v>1675</v>
      </c>
      <c r="B136" s="45">
        <v>18</v>
      </c>
    </row>
    <row r="137" spans="1:2" x14ac:dyDescent="0.25">
      <c r="A137" s="46" t="s">
        <v>1674</v>
      </c>
      <c r="B137" s="45">
        <v>23</v>
      </c>
    </row>
    <row r="138" spans="1:2" x14ac:dyDescent="0.25">
      <c r="A138" s="46" t="s">
        <v>1673</v>
      </c>
      <c r="B138" s="45">
        <v>396</v>
      </c>
    </row>
    <row r="139" spans="1:2" x14ac:dyDescent="0.25">
      <c r="A139" s="46" t="s">
        <v>523</v>
      </c>
      <c r="B139" s="45">
        <v>734</v>
      </c>
    </row>
    <row r="140" spans="1:2" x14ac:dyDescent="0.25">
      <c r="A140" s="46" t="s">
        <v>1672</v>
      </c>
      <c r="B140" s="45">
        <v>17</v>
      </c>
    </row>
    <row r="141" spans="1:2" x14ac:dyDescent="0.25">
      <c r="A141" s="46" t="s">
        <v>1671</v>
      </c>
      <c r="B141" s="45">
        <v>194</v>
      </c>
    </row>
    <row r="142" spans="1:2" x14ac:dyDescent="0.25">
      <c r="A142" s="46" t="s">
        <v>1670</v>
      </c>
      <c r="B142" s="45">
        <v>15</v>
      </c>
    </row>
    <row r="143" spans="1:2" x14ac:dyDescent="0.25">
      <c r="A143" s="46" t="s">
        <v>1669</v>
      </c>
      <c r="B143" s="45">
        <v>42</v>
      </c>
    </row>
    <row r="144" spans="1:2" x14ac:dyDescent="0.25">
      <c r="A144" s="46" t="s">
        <v>1668</v>
      </c>
      <c r="B144" s="45">
        <v>94</v>
      </c>
    </row>
    <row r="145" spans="1:2" x14ac:dyDescent="0.25">
      <c r="A145" s="46" t="s">
        <v>1667</v>
      </c>
      <c r="B145" s="45">
        <v>9</v>
      </c>
    </row>
    <row r="146" spans="1:2" x14ac:dyDescent="0.25">
      <c r="A146" s="46" t="s">
        <v>522</v>
      </c>
      <c r="B146" s="45">
        <v>1355</v>
      </c>
    </row>
    <row r="147" spans="1:2" x14ac:dyDescent="0.25">
      <c r="A147" s="46" t="s">
        <v>1666</v>
      </c>
      <c r="B147" s="45">
        <v>19</v>
      </c>
    </row>
    <row r="148" spans="1:2" x14ac:dyDescent="0.25">
      <c r="A148" s="46" t="s">
        <v>1665</v>
      </c>
      <c r="B148" s="45">
        <v>31</v>
      </c>
    </row>
    <row r="149" spans="1:2" x14ac:dyDescent="0.25">
      <c r="A149" s="46" t="s">
        <v>1664</v>
      </c>
      <c r="B149" s="45">
        <v>100</v>
      </c>
    </row>
    <row r="150" spans="1:2" x14ac:dyDescent="0.25">
      <c r="A150" s="46" t="s">
        <v>1663</v>
      </c>
      <c r="B150" s="45">
        <v>33</v>
      </c>
    </row>
    <row r="151" spans="1:2" x14ac:dyDescent="0.25">
      <c r="A151" s="46" t="s">
        <v>1662</v>
      </c>
      <c r="B151" s="45">
        <v>1501</v>
      </c>
    </row>
    <row r="152" spans="1:2" x14ac:dyDescent="0.25">
      <c r="A152" s="46" t="s">
        <v>1661</v>
      </c>
      <c r="B152" s="45">
        <v>12</v>
      </c>
    </row>
    <row r="153" spans="1:2" x14ac:dyDescent="0.25">
      <c r="A153" s="46" t="s">
        <v>521</v>
      </c>
      <c r="B153" s="45">
        <v>1876</v>
      </c>
    </row>
    <row r="154" spans="1:2" x14ac:dyDescent="0.25">
      <c r="A154" s="46" t="s">
        <v>1660</v>
      </c>
      <c r="B154" s="45">
        <v>29</v>
      </c>
    </row>
    <row r="155" spans="1:2" x14ac:dyDescent="0.25">
      <c r="A155" s="46" t="s">
        <v>1659</v>
      </c>
      <c r="B155" s="45">
        <v>45</v>
      </c>
    </row>
    <row r="156" spans="1:2" x14ac:dyDescent="0.25">
      <c r="A156" s="46" t="s">
        <v>1658</v>
      </c>
      <c r="B156" s="45">
        <v>133</v>
      </c>
    </row>
    <row r="157" spans="1:2" x14ac:dyDescent="0.25">
      <c r="A157" s="46" t="s">
        <v>520</v>
      </c>
      <c r="B157" s="45">
        <v>2008</v>
      </c>
    </row>
    <row r="158" spans="1:2" x14ac:dyDescent="0.25">
      <c r="A158" s="46" t="s">
        <v>519</v>
      </c>
      <c r="B158" s="45">
        <v>1713</v>
      </c>
    </row>
    <row r="159" spans="1:2" x14ac:dyDescent="0.25">
      <c r="A159" s="46" t="s">
        <v>1657</v>
      </c>
      <c r="B159" s="45">
        <v>43</v>
      </c>
    </row>
    <row r="160" spans="1:2" x14ac:dyDescent="0.25">
      <c r="A160" s="46" t="s">
        <v>518</v>
      </c>
      <c r="B160" s="45">
        <v>2425</v>
      </c>
    </row>
    <row r="161" spans="1:2" x14ac:dyDescent="0.25">
      <c r="A161" s="46" t="s">
        <v>1656</v>
      </c>
      <c r="B161" s="45">
        <v>6</v>
      </c>
    </row>
    <row r="162" spans="1:2" x14ac:dyDescent="0.25">
      <c r="A162" s="46" t="s">
        <v>1655</v>
      </c>
      <c r="B162" s="45">
        <v>9</v>
      </c>
    </row>
    <row r="163" spans="1:2" x14ac:dyDescent="0.25">
      <c r="A163" s="46" t="s">
        <v>1654</v>
      </c>
      <c r="B163" s="45">
        <v>20</v>
      </c>
    </row>
    <row r="164" spans="1:2" x14ac:dyDescent="0.25">
      <c r="A164" s="46" t="s">
        <v>1653</v>
      </c>
      <c r="B164" s="45">
        <v>10</v>
      </c>
    </row>
    <row r="165" spans="1:2" x14ac:dyDescent="0.25">
      <c r="A165" s="46" t="s">
        <v>1652</v>
      </c>
      <c r="B165" s="45">
        <v>1</v>
      </c>
    </row>
    <row r="166" spans="1:2" x14ac:dyDescent="0.25">
      <c r="A166" s="46" t="s">
        <v>1651</v>
      </c>
      <c r="B166" s="45">
        <v>124</v>
      </c>
    </row>
    <row r="167" spans="1:2" x14ac:dyDescent="0.25">
      <c r="A167" s="46" t="s">
        <v>1650</v>
      </c>
      <c r="B167" s="45">
        <v>8</v>
      </c>
    </row>
    <row r="168" spans="1:2" x14ac:dyDescent="0.25">
      <c r="A168" s="46" t="s">
        <v>1649</v>
      </c>
      <c r="B168" s="45">
        <v>176</v>
      </c>
    </row>
    <row r="169" spans="1:2" x14ac:dyDescent="0.25">
      <c r="A169" s="46" t="s">
        <v>1648</v>
      </c>
      <c r="B169" s="45">
        <v>17</v>
      </c>
    </row>
    <row r="170" spans="1:2" x14ac:dyDescent="0.25">
      <c r="A170" s="46" t="s">
        <v>1647</v>
      </c>
      <c r="B170" s="45">
        <v>84</v>
      </c>
    </row>
    <row r="171" spans="1:2" x14ac:dyDescent="0.25">
      <c r="A171" s="46" t="s">
        <v>1646</v>
      </c>
      <c r="B171" s="45">
        <v>11</v>
      </c>
    </row>
    <row r="172" spans="1:2" x14ac:dyDescent="0.25">
      <c r="A172" s="46" t="s">
        <v>517</v>
      </c>
      <c r="B172" s="45">
        <v>38</v>
      </c>
    </row>
    <row r="173" spans="1:2" x14ac:dyDescent="0.25">
      <c r="A173" s="46" t="s">
        <v>1645</v>
      </c>
      <c r="B173" s="45">
        <v>16</v>
      </c>
    </row>
    <row r="174" spans="1:2" x14ac:dyDescent="0.25">
      <c r="A174" s="46" t="s">
        <v>1644</v>
      </c>
      <c r="B174" s="45">
        <v>20</v>
      </c>
    </row>
    <row r="175" spans="1:2" x14ac:dyDescent="0.25">
      <c r="A175" s="46" t="s">
        <v>1643</v>
      </c>
      <c r="B175" s="45">
        <v>105</v>
      </c>
    </row>
    <row r="176" spans="1:2" x14ac:dyDescent="0.25">
      <c r="A176" s="46" t="s">
        <v>1642</v>
      </c>
      <c r="B176" s="45">
        <v>59</v>
      </c>
    </row>
    <row r="177" spans="1:2" x14ac:dyDescent="0.25">
      <c r="A177" s="46" t="s">
        <v>1641</v>
      </c>
      <c r="B177" s="45">
        <v>12</v>
      </c>
    </row>
    <row r="178" spans="1:2" x14ac:dyDescent="0.25">
      <c r="A178" s="46" t="s">
        <v>1640</v>
      </c>
      <c r="B178" s="45">
        <v>9</v>
      </c>
    </row>
    <row r="179" spans="1:2" x14ac:dyDescent="0.25">
      <c r="A179" s="46" t="s">
        <v>1639</v>
      </c>
      <c r="B179" s="45">
        <v>8</v>
      </c>
    </row>
    <row r="180" spans="1:2" x14ac:dyDescent="0.25">
      <c r="A180" s="46" t="s">
        <v>1638</v>
      </c>
      <c r="B180" s="45">
        <v>19</v>
      </c>
    </row>
    <row r="181" spans="1:2" x14ac:dyDescent="0.25">
      <c r="A181" s="46" t="s">
        <v>1637</v>
      </c>
      <c r="B181" s="45">
        <v>3</v>
      </c>
    </row>
    <row r="182" spans="1:2" x14ac:dyDescent="0.25">
      <c r="A182" s="46" t="s">
        <v>1636</v>
      </c>
      <c r="B182" s="45">
        <v>52</v>
      </c>
    </row>
    <row r="183" spans="1:2" x14ac:dyDescent="0.25">
      <c r="A183" s="46" t="s">
        <v>1635</v>
      </c>
      <c r="B183" s="45">
        <v>9</v>
      </c>
    </row>
    <row r="184" spans="1:2" x14ac:dyDescent="0.25">
      <c r="A184" s="46" t="s">
        <v>1634</v>
      </c>
      <c r="B184" s="45">
        <v>1</v>
      </c>
    </row>
    <row r="185" spans="1:2" x14ac:dyDescent="0.25">
      <c r="A185" s="46" t="s">
        <v>1633</v>
      </c>
      <c r="B185" s="45">
        <v>60</v>
      </c>
    </row>
    <row r="186" spans="1:2" x14ac:dyDescent="0.25">
      <c r="A186" s="46" t="s">
        <v>1632</v>
      </c>
      <c r="B186" s="45">
        <v>3</v>
      </c>
    </row>
    <row r="187" spans="1:2" x14ac:dyDescent="0.25">
      <c r="A187" s="46" t="s">
        <v>516</v>
      </c>
      <c r="B187" s="45">
        <v>1294</v>
      </c>
    </row>
    <row r="188" spans="1:2" x14ac:dyDescent="0.25">
      <c r="A188" s="46" t="s">
        <v>1631</v>
      </c>
      <c r="B188" s="45">
        <v>3</v>
      </c>
    </row>
    <row r="189" spans="1:2" x14ac:dyDescent="0.25">
      <c r="A189" s="46" t="s">
        <v>515</v>
      </c>
      <c r="B189" s="45">
        <v>660</v>
      </c>
    </row>
    <row r="190" spans="1:2" x14ac:dyDescent="0.25">
      <c r="A190" s="46" t="s">
        <v>1630</v>
      </c>
      <c r="B190" s="45">
        <v>2</v>
      </c>
    </row>
    <row r="191" spans="1:2" x14ac:dyDescent="0.25">
      <c r="A191" s="46" t="s">
        <v>1629</v>
      </c>
      <c r="B191" s="45">
        <v>42</v>
      </c>
    </row>
    <row r="192" spans="1:2" x14ac:dyDescent="0.25">
      <c r="A192" s="46" t="s">
        <v>513</v>
      </c>
      <c r="B192" s="45">
        <v>2107</v>
      </c>
    </row>
    <row r="193" spans="1:2" x14ac:dyDescent="0.25">
      <c r="A193" s="46" t="s">
        <v>1628</v>
      </c>
      <c r="B193" s="45">
        <v>204</v>
      </c>
    </row>
    <row r="194" spans="1:2" x14ac:dyDescent="0.25">
      <c r="A194" s="46" t="s">
        <v>1627</v>
      </c>
      <c r="B194" s="45">
        <v>40</v>
      </c>
    </row>
    <row r="195" spans="1:2" x14ac:dyDescent="0.25">
      <c r="A195" s="46" t="s">
        <v>1626</v>
      </c>
      <c r="B195" s="45">
        <v>238</v>
      </c>
    </row>
    <row r="196" spans="1:2" x14ac:dyDescent="0.25">
      <c r="A196" s="46" t="s">
        <v>1625</v>
      </c>
      <c r="B196" s="45">
        <v>8</v>
      </c>
    </row>
    <row r="197" spans="1:2" x14ac:dyDescent="0.25">
      <c r="A197" s="46" t="s">
        <v>1624</v>
      </c>
      <c r="B197" s="45">
        <v>15</v>
      </c>
    </row>
    <row r="198" spans="1:2" x14ac:dyDescent="0.25">
      <c r="A198" s="46" t="s">
        <v>1623</v>
      </c>
      <c r="B198" s="45">
        <v>8</v>
      </c>
    </row>
    <row r="199" spans="1:2" x14ac:dyDescent="0.25">
      <c r="A199" s="46" t="s">
        <v>1622</v>
      </c>
      <c r="B199" s="45">
        <v>9</v>
      </c>
    </row>
    <row r="200" spans="1:2" x14ac:dyDescent="0.25">
      <c r="A200" s="46" t="s">
        <v>1621</v>
      </c>
      <c r="B200" s="45">
        <v>256</v>
      </c>
    </row>
    <row r="201" spans="1:2" x14ac:dyDescent="0.25">
      <c r="A201" s="46" t="s">
        <v>1620</v>
      </c>
      <c r="B201" s="45">
        <v>25</v>
      </c>
    </row>
    <row r="202" spans="1:2" x14ac:dyDescent="0.25">
      <c r="A202" s="46" t="s">
        <v>1619</v>
      </c>
      <c r="B202" s="45">
        <v>100</v>
      </c>
    </row>
    <row r="203" spans="1:2" x14ac:dyDescent="0.25">
      <c r="A203" s="46" t="s">
        <v>1618</v>
      </c>
      <c r="B203" s="45">
        <v>53</v>
      </c>
    </row>
    <row r="204" spans="1:2" x14ac:dyDescent="0.25">
      <c r="A204" s="46" t="s">
        <v>1617</v>
      </c>
      <c r="B204" s="45">
        <v>7</v>
      </c>
    </row>
    <row r="205" spans="1:2" x14ac:dyDescent="0.25">
      <c r="A205" s="46" t="s">
        <v>1616</v>
      </c>
      <c r="B205" s="45">
        <v>16</v>
      </c>
    </row>
    <row r="206" spans="1:2" x14ac:dyDescent="0.25">
      <c r="A206" s="46" t="s">
        <v>1615</v>
      </c>
      <c r="B206" s="45">
        <v>158</v>
      </c>
    </row>
    <row r="207" spans="1:2" x14ac:dyDescent="0.25">
      <c r="A207" s="46" t="s">
        <v>512</v>
      </c>
      <c r="B207" s="45">
        <v>1697</v>
      </c>
    </row>
    <row r="208" spans="1:2" x14ac:dyDescent="0.25">
      <c r="A208" s="46" t="s">
        <v>511</v>
      </c>
      <c r="B208" s="45">
        <v>3813</v>
      </c>
    </row>
    <row r="209" spans="1:2" x14ac:dyDescent="0.25">
      <c r="A209" s="46" t="s">
        <v>1614</v>
      </c>
      <c r="B209" s="45">
        <v>18</v>
      </c>
    </row>
    <row r="210" spans="1:2" x14ac:dyDescent="0.25">
      <c r="A210" s="46" t="s">
        <v>1613</v>
      </c>
      <c r="B210" s="45">
        <v>56</v>
      </c>
    </row>
    <row r="211" spans="1:2" x14ac:dyDescent="0.25">
      <c r="A211" s="46" t="s">
        <v>1612</v>
      </c>
      <c r="B211" s="45">
        <v>3</v>
      </c>
    </row>
    <row r="212" spans="1:2" x14ac:dyDescent="0.25">
      <c r="A212" s="46" t="s">
        <v>1611</v>
      </c>
      <c r="B212" s="45">
        <v>24</v>
      </c>
    </row>
    <row r="213" spans="1:2" x14ac:dyDescent="0.25">
      <c r="A213" s="46" t="s">
        <v>1610</v>
      </c>
      <c r="B213" s="45">
        <v>12</v>
      </c>
    </row>
    <row r="214" spans="1:2" x14ac:dyDescent="0.25">
      <c r="A214" s="46" t="s">
        <v>1609</v>
      </c>
      <c r="B214" s="45">
        <v>11</v>
      </c>
    </row>
    <row r="215" spans="1:2" x14ac:dyDescent="0.25">
      <c r="A215" s="46" t="s">
        <v>1608</v>
      </c>
      <c r="B215" s="45">
        <v>61</v>
      </c>
    </row>
    <row r="216" spans="1:2" x14ac:dyDescent="0.25">
      <c r="A216" s="46" t="s">
        <v>1607</v>
      </c>
      <c r="B216" s="45">
        <v>67</v>
      </c>
    </row>
    <row r="217" spans="1:2" x14ac:dyDescent="0.25">
      <c r="A217" s="46" t="s">
        <v>1606</v>
      </c>
      <c r="B217" s="45">
        <v>306</v>
      </c>
    </row>
    <row r="218" spans="1:2" x14ac:dyDescent="0.25">
      <c r="A218" s="46" t="s">
        <v>1605</v>
      </c>
      <c r="B218" s="45">
        <v>15</v>
      </c>
    </row>
    <row r="219" spans="1:2" x14ac:dyDescent="0.25">
      <c r="A219" s="46" t="s">
        <v>1604</v>
      </c>
      <c r="B219" s="45">
        <v>4</v>
      </c>
    </row>
    <row r="220" spans="1:2" x14ac:dyDescent="0.25">
      <c r="A220" s="46" t="s">
        <v>1603</v>
      </c>
      <c r="B220" s="45">
        <v>6</v>
      </c>
    </row>
    <row r="221" spans="1:2" x14ac:dyDescent="0.25">
      <c r="A221" s="46" t="s">
        <v>1602</v>
      </c>
      <c r="B221" s="45">
        <v>15</v>
      </c>
    </row>
    <row r="222" spans="1:2" x14ac:dyDescent="0.25">
      <c r="A222" s="46" t="s">
        <v>1601</v>
      </c>
      <c r="B222" s="45">
        <v>174</v>
      </c>
    </row>
    <row r="223" spans="1:2" x14ac:dyDescent="0.25">
      <c r="A223" s="46" t="s">
        <v>1600</v>
      </c>
      <c r="B223" s="45">
        <v>8</v>
      </c>
    </row>
    <row r="224" spans="1:2" x14ac:dyDescent="0.25">
      <c r="A224" s="46" t="s">
        <v>1599</v>
      </c>
      <c r="B224" s="45">
        <v>99</v>
      </c>
    </row>
    <row r="225" spans="1:2" x14ac:dyDescent="0.25">
      <c r="A225" s="46" t="s">
        <v>1598</v>
      </c>
      <c r="B225" s="45">
        <v>808</v>
      </c>
    </row>
    <row r="226" spans="1:2" x14ac:dyDescent="0.25">
      <c r="A226" s="46" t="s">
        <v>1597</v>
      </c>
      <c r="B226" s="45">
        <v>30</v>
      </c>
    </row>
    <row r="227" spans="1:2" x14ac:dyDescent="0.25">
      <c r="A227" s="46" t="s">
        <v>1596</v>
      </c>
      <c r="B227" s="45">
        <v>41</v>
      </c>
    </row>
    <row r="228" spans="1:2" x14ac:dyDescent="0.25">
      <c r="A228" s="46" t="s">
        <v>1595</v>
      </c>
      <c r="B228" s="45">
        <v>11</v>
      </c>
    </row>
    <row r="229" spans="1:2" x14ac:dyDescent="0.25">
      <c r="A229" s="46" t="s">
        <v>1594</v>
      </c>
      <c r="B229" s="45">
        <v>89</v>
      </c>
    </row>
    <row r="230" spans="1:2" x14ac:dyDescent="0.25">
      <c r="A230" s="46" t="s">
        <v>510</v>
      </c>
      <c r="B230" s="45">
        <v>9</v>
      </c>
    </row>
    <row r="231" spans="1:2" x14ac:dyDescent="0.25">
      <c r="A231" s="46" t="s">
        <v>1593</v>
      </c>
      <c r="B231" s="45">
        <v>4</v>
      </c>
    </row>
    <row r="232" spans="1:2" x14ac:dyDescent="0.25">
      <c r="A232" s="46" t="s">
        <v>1592</v>
      </c>
      <c r="B232" s="45">
        <v>20</v>
      </c>
    </row>
    <row r="233" spans="1:2" x14ac:dyDescent="0.25">
      <c r="A233" s="46" t="s">
        <v>1591</v>
      </c>
      <c r="B233" s="45">
        <v>898</v>
      </c>
    </row>
    <row r="234" spans="1:2" x14ac:dyDescent="0.25">
      <c r="A234" s="46" t="s">
        <v>1590</v>
      </c>
      <c r="B234" s="45">
        <v>57</v>
      </c>
    </row>
    <row r="235" spans="1:2" x14ac:dyDescent="0.25">
      <c r="A235" s="46" t="s">
        <v>1589</v>
      </c>
      <c r="B235" s="45">
        <v>93</v>
      </c>
    </row>
    <row r="236" spans="1:2" x14ac:dyDescent="0.25">
      <c r="A236" s="46" t="s">
        <v>1588</v>
      </c>
      <c r="B236" s="45">
        <v>10</v>
      </c>
    </row>
    <row r="237" spans="1:2" x14ac:dyDescent="0.25">
      <c r="A237" s="46" t="s">
        <v>1587</v>
      </c>
      <c r="B237" s="45">
        <v>16</v>
      </c>
    </row>
    <row r="238" spans="1:2" x14ac:dyDescent="0.25">
      <c r="A238" s="46" t="s">
        <v>509</v>
      </c>
      <c r="B238" s="45">
        <v>267</v>
      </c>
    </row>
    <row r="239" spans="1:2" x14ac:dyDescent="0.25">
      <c r="A239" s="46" t="s">
        <v>1586</v>
      </c>
      <c r="B239" s="45">
        <v>46</v>
      </c>
    </row>
    <row r="240" spans="1:2" x14ac:dyDescent="0.25">
      <c r="A240" s="46" t="s">
        <v>1585</v>
      </c>
      <c r="B240" s="45">
        <v>13</v>
      </c>
    </row>
    <row r="241" spans="1:2" x14ac:dyDescent="0.25">
      <c r="A241" s="46" t="s">
        <v>1584</v>
      </c>
      <c r="B241" s="45">
        <v>202</v>
      </c>
    </row>
    <row r="242" spans="1:2" x14ac:dyDescent="0.25">
      <c r="A242" s="46" t="s">
        <v>1583</v>
      </c>
      <c r="B242" s="45">
        <v>10</v>
      </c>
    </row>
    <row r="243" spans="1:2" x14ac:dyDescent="0.25">
      <c r="A243" s="46" t="s">
        <v>1582</v>
      </c>
      <c r="B243" s="45">
        <v>10</v>
      </c>
    </row>
    <row r="244" spans="1:2" x14ac:dyDescent="0.25">
      <c r="A244" s="46" t="s">
        <v>508</v>
      </c>
      <c r="B244" s="45">
        <v>972</v>
      </c>
    </row>
    <row r="245" spans="1:2" x14ac:dyDescent="0.25">
      <c r="A245" s="46" t="s">
        <v>1581</v>
      </c>
      <c r="B245" s="45">
        <v>228</v>
      </c>
    </row>
    <row r="246" spans="1:2" x14ac:dyDescent="0.25">
      <c r="A246" s="46" t="s">
        <v>1580</v>
      </c>
      <c r="B246" s="45">
        <v>55</v>
      </c>
    </row>
    <row r="247" spans="1:2" x14ac:dyDescent="0.25">
      <c r="A247" s="46" t="s">
        <v>1579</v>
      </c>
      <c r="B247" s="45">
        <v>6</v>
      </c>
    </row>
    <row r="248" spans="1:2" x14ac:dyDescent="0.25">
      <c r="A248" s="46" t="s">
        <v>1578</v>
      </c>
      <c r="B248" s="45">
        <v>38</v>
      </c>
    </row>
    <row r="249" spans="1:2" x14ac:dyDescent="0.25">
      <c r="A249" s="46" t="s">
        <v>1577</v>
      </c>
      <c r="B249" s="45">
        <v>4</v>
      </c>
    </row>
    <row r="250" spans="1:2" x14ac:dyDescent="0.25">
      <c r="A250" s="46" t="s">
        <v>507</v>
      </c>
      <c r="B250" s="45">
        <v>2498</v>
      </c>
    </row>
    <row r="251" spans="1:2" x14ac:dyDescent="0.25">
      <c r="A251" s="46" t="s">
        <v>505</v>
      </c>
      <c r="B251" s="45">
        <v>2690</v>
      </c>
    </row>
    <row r="252" spans="1:2" x14ac:dyDescent="0.25">
      <c r="A252" s="46" t="s">
        <v>503</v>
      </c>
      <c r="B252" s="45">
        <v>625</v>
      </c>
    </row>
    <row r="253" spans="1:2" x14ac:dyDescent="0.25">
      <c r="A253" s="46" t="s">
        <v>1576</v>
      </c>
      <c r="B253" s="45">
        <v>1671</v>
      </c>
    </row>
    <row r="254" spans="1:2" x14ac:dyDescent="0.25">
      <c r="A254" s="46" t="s">
        <v>502</v>
      </c>
      <c r="B254" s="45">
        <v>930</v>
      </c>
    </row>
    <row r="255" spans="1:2" x14ac:dyDescent="0.25">
      <c r="A255" s="46" t="s">
        <v>501</v>
      </c>
      <c r="B255" s="45">
        <v>1207</v>
      </c>
    </row>
    <row r="256" spans="1:2" x14ac:dyDescent="0.25">
      <c r="A256" s="46" t="s">
        <v>1575</v>
      </c>
      <c r="B256" s="45">
        <v>254</v>
      </c>
    </row>
    <row r="257" spans="1:2" x14ac:dyDescent="0.25">
      <c r="A257" s="46" t="s">
        <v>1574</v>
      </c>
      <c r="B257" s="45">
        <v>22</v>
      </c>
    </row>
    <row r="258" spans="1:2" x14ac:dyDescent="0.25">
      <c r="A258" s="46" t="s">
        <v>1573</v>
      </c>
      <c r="B258" s="45">
        <v>2</v>
      </c>
    </row>
    <row r="259" spans="1:2" x14ac:dyDescent="0.25">
      <c r="A259" s="46" t="s">
        <v>1572</v>
      </c>
      <c r="B259" s="45">
        <v>1</v>
      </c>
    </row>
    <row r="260" spans="1:2" x14ac:dyDescent="0.25">
      <c r="A260" s="46" t="s">
        <v>1571</v>
      </c>
      <c r="B260" s="45">
        <v>407</v>
      </c>
    </row>
    <row r="261" spans="1:2" x14ac:dyDescent="0.25">
      <c r="A261" s="46" t="s">
        <v>500</v>
      </c>
      <c r="B261" s="45">
        <v>1773</v>
      </c>
    </row>
    <row r="262" spans="1:2" x14ac:dyDescent="0.25">
      <c r="A262" s="46" t="s">
        <v>1570</v>
      </c>
      <c r="B262" s="45">
        <v>19</v>
      </c>
    </row>
    <row r="263" spans="1:2" x14ac:dyDescent="0.25">
      <c r="A263" s="46" t="s">
        <v>1569</v>
      </c>
      <c r="B263" s="45">
        <v>478</v>
      </c>
    </row>
    <row r="264" spans="1:2" x14ac:dyDescent="0.25">
      <c r="A264" s="46" t="s">
        <v>1568</v>
      </c>
      <c r="B264" s="45">
        <v>335</v>
      </c>
    </row>
    <row r="265" spans="1:2" x14ac:dyDescent="0.25">
      <c r="A265" s="46" t="s">
        <v>1567</v>
      </c>
      <c r="B265" s="45">
        <v>10</v>
      </c>
    </row>
    <row r="266" spans="1:2" x14ac:dyDescent="0.25">
      <c r="A266" s="46" t="s">
        <v>499</v>
      </c>
      <c r="B266" s="45">
        <v>1263</v>
      </c>
    </row>
    <row r="267" spans="1:2" x14ac:dyDescent="0.25">
      <c r="A267" s="46" t="s">
        <v>1566</v>
      </c>
      <c r="B267" s="45">
        <v>169</v>
      </c>
    </row>
    <row r="268" spans="1:2" x14ac:dyDescent="0.25">
      <c r="A268" s="46" t="s">
        <v>1565</v>
      </c>
      <c r="B268" s="45">
        <v>9</v>
      </c>
    </row>
    <row r="269" spans="1:2" x14ac:dyDescent="0.25">
      <c r="A269" s="46" t="s">
        <v>1564</v>
      </c>
      <c r="B269" s="45">
        <v>34</v>
      </c>
    </row>
    <row r="270" spans="1:2" x14ac:dyDescent="0.25">
      <c r="A270" s="46" t="s">
        <v>1563</v>
      </c>
      <c r="B270" s="45">
        <v>238</v>
      </c>
    </row>
    <row r="271" spans="1:2" x14ac:dyDescent="0.25">
      <c r="A271" s="46" t="s">
        <v>1562</v>
      </c>
      <c r="B271" s="45">
        <v>683</v>
      </c>
    </row>
    <row r="272" spans="1:2" x14ac:dyDescent="0.25">
      <c r="A272" s="46" t="s">
        <v>1561</v>
      </c>
      <c r="B272" s="45">
        <v>40</v>
      </c>
    </row>
    <row r="273" spans="1:2" x14ac:dyDescent="0.25">
      <c r="A273" s="46" t="s">
        <v>1560</v>
      </c>
      <c r="B273" s="45">
        <v>27</v>
      </c>
    </row>
    <row r="274" spans="1:2" x14ac:dyDescent="0.25">
      <c r="A274" s="46" t="s">
        <v>498</v>
      </c>
      <c r="B274" s="45">
        <v>344</v>
      </c>
    </row>
    <row r="275" spans="1:2" x14ac:dyDescent="0.25">
      <c r="A275" s="46" t="s">
        <v>1559</v>
      </c>
      <c r="B275" s="45">
        <v>21</v>
      </c>
    </row>
    <row r="276" spans="1:2" x14ac:dyDescent="0.25">
      <c r="A276" s="46" t="s">
        <v>1558</v>
      </c>
      <c r="B276" s="45">
        <v>7</v>
      </c>
    </row>
    <row r="277" spans="1:2" x14ac:dyDescent="0.25">
      <c r="A277" s="46" t="s">
        <v>1557</v>
      </c>
      <c r="B277" s="45">
        <v>5</v>
      </c>
    </row>
    <row r="278" spans="1:2" x14ac:dyDescent="0.25">
      <c r="A278" s="46" t="s">
        <v>497</v>
      </c>
      <c r="B278" s="45">
        <v>707</v>
      </c>
    </row>
    <row r="279" spans="1:2" x14ac:dyDescent="0.25">
      <c r="A279" s="46" t="s">
        <v>496</v>
      </c>
      <c r="B279" s="45">
        <v>1222</v>
      </c>
    </row>
    <row r="280" spans="1:2" x14ac:dyDescent="0.25">
      <c r="A280" s="46" t="s">
        <v>1556</v>
      </c>
      <c r="B280" s="45">
        <v>13</v>
      </c>
    </row>
    <row r="281" spans="1:2" x14ac:dyDescent="0.25">
      <c r="A281" s="46" t="s">
        <v>1555</v>
      </c>
      <c r="B281" s="45">
        <v>21</v>
      </c>
    </row>
    <row r="282" spans="1:2" x14ac:dyDescent="0.25">
      <c r="A282" s="46" t="s">
        <v>1554</v>
      </c>
      <c r="B282" s="45">
        <v>236</v>
      </c>
    </row>
    <row r="283" spans="1:2" x14ac:dyDescent="0.25">
      <c r="A283" s="46" t="s">
        <v>1553</v>
      </c>
      <c r="B283" s="45">
        <v>267</v>
      </c>
    </row>
    <row r="284" spans="1:2" x14ac:dyDescent="0.25">
      <c r="A284" s="46" t="s">
        <v>1552</v>
      </c>
      <c r="B284" s="45">
        <v>68</v>
      </c>
    </row>
    <row r="285" spans="1:2" x14ac:dyDescent="0.25">
      <c r="A285" s="46" t="s">
        <v>1551</v>
      </c>
      <c r="B285" s="45">
        <v>32</v>
      </c>
    </row>
    <row r="286" spans="1:2" x14ac:dyDescent="0.25">
      <c r="A286" s="46" t="s">
        <v>1550</v>
      </c>
      <c r="B286" s="45">
        <v>42</v>
      </c>
    </row>
    <row r="287" spans="1:2" x14ac:dyDescent="0.25">
      <c r="A287" s="46" t="s">
        <v>1549</v>
      </c>
      <c r="B287" s="45">
        <v>272</v>
      </c>
    </row>
    <row r="288" spans="1:2" x14ac:dyDescent="0.25">
      <c r="A288" s="46" t="s">
        <v>1548</v>
      </c>
      <c r="B288" s="45">
        <v>33</v>
      </c>
    </row>
    <row r="289" spans="1:2" x14ac:dyDescent="0.25">
      <c r="A289" s="46" t="s">
        <v>1547</v>
      </c>
      <c r="B289" s="45">
        <v>7</v>
      </c>
    </row>
    <row r="290" spans="1:2" x14ac:dyDescent="0.25">
      <c r="A290" s="46" t="s">
        <v>1546</v>
      </c>
      <c r="B290" s="45">
        <v>134</v>
      </c>
    </row>
    <row r="291" spans="1:2" x14ac:dyDescent="0.25">
      <c r="A291" s="46" t="s">
        <v>1545</v>
      </c>
      <c r="B291" s="45">
        <v>52</v>
      </c>
    </row>
    <row r="292" spans="1:2" x14ac:dyDescent="0.25">
      <c r="A292" s="46" t="s">
        <v>1544</v>
      </c>
      <c r="B292" s="45">
        <v>34</v>
      </c>
    </row>
    <row r="293" spans="1:2" x14ac:dyDescent="0.25">
      <c r="A293" s="46" t="s">
        <v>1543</v>
      </c>
      <c r="B293" s="45">
        <v>10</v>
      </c>
    </row>
    <row r="294" spans="1:2" x14ac:dyDescent="0.25">
      <c r="A294" s="46" t="s">
        <v>1542</v>
      </c>
      <c r="B294" s="45">
        <v>36</v>
      </c>
    </row>
    <row r="295" spans="1:2" x14ac:dyDescent="0.25">
      <c r="A295" s="46" t="s">
        <v>1541</v>
      </c>
      <c r="B295" s="45">
        <v>184</v>
      </c>
    </row>
    <row r="296" spans="1:2" x14ac:dyDescent="0.25">
      <c r="A296" s="46" t="s">
        <v>1540</v>
      </c>
      <c r="B296" s="45">
        <v>59</v>
      </c>
    </row>
    <row r="297" spans="1:2" x14ac:dyDescent="0.25">
      <c r="A297" s="46" t="s">
        <v>1539</v>
      </c>
      <c r="B297" s="45">
        <v>78</v>
      </c>
    </row>
    <row r="298" spans="1:2" x14ac:dyDescent="0.25">
      <c r="A298" s="46" t="s">
        <v>1538</v>
      </c>
      <c r="B298" s="45">
        <v>65</v>
      </c>
    </row>
    <row r="299" spans="1:2" x14ac:dyDescent="0.25">
      <c r="A299" s="46" t="s">
        <v>1537</v>
      </c>
      <c r="B299" s="45">
        <v>9</v>
      </c>
    </row>
    <row r="300" spans="1:2" x14ac:dyDescent="0.25">
      <c r="A300" s="46" t="s">
        <v>1536</v>
      </c>
      <c r="B300" s="45">
        <v>28</v>
      </c>
    </row>
    <row r="301" spans="1:2" x14ac:dyDescent="0.25">
      <c r="A301" s="46" t="s">
        <v>1535</v>
      </c>
      <c r="B301" s="45">
        <v>73</v>
      </c>
    </row>
    <row r="302" spans="1:2" x14ac:dyDescent="0.25">
      <c r="A302" s="46" t="s">
        <v>1534</v>
      </c>
      <c r="B302" s="45">
        <v>201</v>
      </c>
    </row>
    <row r="303" spans="1:2" x14ac:dyDescent="0.25">
      <c r="A303" s="46" t="s">
        <v>495</v>
      </c>
      <c r="B303" s="45">
        <v>146</v>
      </c>
    </row>
    <row r="304" spans="1:2" x14ac:dyDescent="0.25">
      <c r="A304" s="46" t="s">
        <v>493</v>
      </c>
      <c r="B304" s="45">
        <v>1574</v>
      </c>
    </row>
    <row r="305" spans="1:2" x14ac:dyDescent="0.25">
      <c r="A305" s="46" t="s">
        <v>1533</v>
      </c>
      <c r="B305" s="45">
        <v>22</v>
      </c>
    </row>
    <row r="306" spans="1:2" x14ac:dyDescent="0.25">
      <c r="A306" s="46" t="s">
        <v>1532</v>
      </c>
      <c r="B306" s="45">
        <v>29</v>
      </c>
    </row>
    <row r="307" spans="1:2" x14ac:dyDescent="0.25">
      <c r="A307" s="46" t="s">
        <v>1531</v>
      </c>
      <c r="B307" s="45">
        <v>62</v>
      </c>
    </row>
    <row r="308" spans="1:2" x14ac:dyDescent="0.25">
      <c r="A308" s="46" t="s">
        <v>492</v>
      </c>
      <c r="B308" s="45">
        <v>619</v>
      </c>
    </row>
    <row r="309" spans="1:2" x14ac:dyDescent="0.25">
      <c r="A309" s="46" t="s">
        <v>1530</v>
      </c>
      <c r="B309" s="45">
        <v>595</v>
      </c>
    </row>
    <row r="310" spans="1:2" x14ac:dyDescent="0.25">
      <c r="A310" s="46" t="s">
        <v>1529</v>
      </c>
      <c r="B310" s="45">
        <v>111</v>
      </c>
    </row>
    <row r="311" spans="1:2" x14ac:dyDescent="0.25">
      <c r="A311" s="46" t="s">
        <v>1528</v>
      </c>
      <c r="B311" s="45">
        <v>16</v>
      </c>
    </row>
    <row r="312" spans="1:2" x14ac:dyDescent="0.25">
      <c r="A312" s="46" t="s">
        <v>1527</v>
      </c>
      <c r="B312" s="45">
        <v>790</v>
      </c>
    </row>
    <row r="313" spans="1:2" x14ac:dyDescent="0.25">
      <c r="A313" s="46" t="s">
        <v>1526</v>
      </c>
      <c r="B313" s="45">
        <v>519</v>
      </c>
    </row>
    <row r="314" spans="1:2" x14ac:dyDescent="0.25">
      <c r="A314" s="46" t="s">
        <v>2</v>
      </c>
      <c r="B314" s="45">
        <v>937</v>
      </c>
    </row>
    <row r="315" spans="1:2" x14ac:dyDescent="0.25">
      <c r="A315" s="46" t="s">
        <v>491</v>
      </c>
      <c r="B315" s="45">
        <v>3951</v>
      </c>
    </row>
    <row r="316" spans="1:2" x14ac:dyDescent="0.25">
      <c r="A316" s="46" t="s">
        <v>1525</v>
      </c>
      <c r="B316" s="45">
        <v>91</v>
      </c>
    </row>
    <row r="317" spans="1:2" x14ac:dyDescent="0.25">
      <c r="A317" s="46" t="s">
        <v>1524</v>
      </c>
      <c r="B317" s="45">
        <v>74</v>
      </c>
    </row>
    <row r="318" spans="1:2" x14ac:dyDescent="0.25">
      <c r="A318" s="46" t="s">
        <v>1523</v>
      </c>
      <c r="B318" s="45">
        <v>76</v>
      </c>
    </row>
    <row r="319" spans="1:2" x14ac:dyDescent="0.25">
      <c r="A319" s="46" t="s">
        <v>490</v>
      </c>
      <c r="B319" s="45">
        <v>525</v>
      </c>
    </row>
    <row r="320" spans="1:2" x14ac:dyDescent="0.25">
      <c r="A320" s="46" t="s">
        <v>489</v>
      </c>
      <c r="B320" s="45">
        <v>1672</v>
      </c>
    </row>
    <row r="321" spans="1:2" x14ac:dyDescent="0.25">
      <c r="A321" s="46" t="s">
        <v>1522</v>
      </c>
      <c r="B321" s="45">
        <v>715</v>
      </c>
    </row>
    <row r="322" spans="1:2" x14ac:dyDescent="0.25">
      <c r="A322" s="46" t="s">
        <v>1521</v>
      </c>
      <c r="B322" s="45">
        <v>152</v>
      </c>
    </row>
    <row r="323" spans="1:2" x14ac:dyDescent="0.25">
      <c r="A323" s="46" t="s">
        <v>1520</v>
      </c>
      <c r="B323" s="45">
        <v>42</v>
      </c>
    </row>
    <row r="324" spans="1:2" x14ac:dyDescent="0.25">
      <c r="A324" s="46" t="s">
        <v>488</v>
      </c>
      <c r="B324" s="45">
        <v>1105</v>
      </c>
    </row>
    <row r="325" spans="1:2" x14ac:dyDescent="0.25">
      <c r="A325" s="46" t="s">
        <v>1519</v>
      </c>
      <c r="B325" s="45">
        <v>436</v>
      </c>
    </row>
    <row r="326" spans="1:2" x14ac:dyDescent="0.25">
      <c r="A326" s="46" t="s">
        <v>1518</v>
      </c>
      <c r="B326" s="45">
        <v>12</v>
      </c>
    </row>
    <row r="327" spans="1:2" x14ac:dyDescent="0.25">
      <c r="A327" s="46" t="s">
        <v>1517</v>
      </c>
      <c r="B327" s="45">
        <v>22</v>
      </c>
    </row>
    <row r="328" spans="1:2" x14ac:dyDescent="0.25">
      <c r="A328" s="46" t="s">
        <v>1516</v>
      </c>
      <c r="B328" s="45">
        <v>24</v>
      </c>
    </row>
    <row r="329" spans="1:2" x14ac:dyDescent="0.25">
      <c r="A329" s="46" t="s">
        <v>1515</v>
      </c>
      <c r="B329" s="45">
        <v>6</v>
      </c>
    </row>
    <row r="330" spans="1:2" x14ac:dyDescent="0.25">
      <c r="A330" s="46" t="s">
        <v>1514</v>
      </c>
      <c r="B330" s="45">
        <v>164</v>
      </c>
    </row>
    <row r="331" spans="1:2" x14ac:dyDescent="0.25">
      <c r="A331" s="46" t="s">
        <v>1513</v>
      </c>
      <c r="B331" s="45">
        <v>159</v>
      </c>
    </row>
    <row r="332" spans="1:2" x14ac:dyDescent="0.25">
      <c r="A332" s="46" t="s">
        <v>1512</v>
      </c>
      <c r="B332" s="45">
        <v>8</v>
      </c>
    </row>
    <row r="333" spans="1:2" x14ac:dyDescent="0.25">
      <c r="A333" s="46" t="s">
        <v>1511</v>
      </c>
      <c r="B333" s="45">
        <v>5</v>
      </c>
    </row>
    <row r="334" spans="1:2" x14ac:dyDescent="0.25">
      <c r="A334" s="46" t="s">
        <v>1510</v>
      </c>
      <c r="B334" s="45">
        <v>39</v>
      </c>
    </row>
    <row r="335" spans="1:2" x14ac:dyDescent="0.25">
      <c r="A335" s="46" t="s">
        <v>1509</v>
      </c>
      <c r="B335" s="45">
        <v>4</v>
      </c>
    </row>
    <row r="336" spans="1:2" x14ac:dyDescent="0.25">
      <c r="A336" s="46" t="s">
        <v>1508</v>
      </c>
      <c r="B336" s="45">
        <v>59</v>
      </c>
    </row>
    <row r="337" spans="1:2" x14ac:dyDescent="0.25">
      <c r="A337" s="46" t="s">
        <v>487</v>
      </c>
      <c r="B337" s="45">
        <v>516</v>
      </c>
    </row>
    <row r="338" spans="1:2" x14ac:dyDescent="0.25">
      <c r="A338" s="46" t="s">
        <v>1507</v>
      </c>
      <c r="B338" s="45">
        <v>5</v>
      </c>
    </row>
    <row r="339" spans="1:2" x14ac:dyDescent="0.25">
      <c r="A339" s="46" t="s">
        <v>486</v>
      </c>
      <c r="B339" s="45">
        <v>32</v>
      </c>
    </row>
    <row r="340" spans="1:2" x14ac:dyDescent="0.25">
      <c r="A340" s="46" t="s">
        <v>485</v>
      </c>
      <c r="B340" s="45">
        <v>2625</v>
      </c>
    </row>
    <row r="341" spans="1:2" x14ac:dyDescent="0.25">
      <c r="A341" s="46" t="s">
        <v>484</v>
      </c>
      <c r="B341" s="45">
        <v>1184</v>
      </c>
    </row>
    <row r="342" spans="1:2" x14ac:dyDescent="0.25">
      <c r="A342" s="46" t="s">
        <v>1506</v>
      </c>
      <c r="B342" s="45">
        <v>104</v>
      </c>
    </row>
    <row r="343" spans="1:2" x14ac:dyDescent="0.25">
      <c r="A343" s="46" t="s">
        <v>1505</v>
      </c>
      <c r="B343" s="45">
        <v>4</v>
      </c>
    </row>
    <row r="344" spans="1:2" x14ac:dyDescent="0.25">
      <c r="A344" s="46" t="s">
        <v>1504</v>
      </c>
      <c r="B344" s="45">
        <v>11</v>
      </c>
    </row>
    <row r="345" spans="1:2" x14ac:dyDescent="0.25">
      <c r="A345" s="46" t="s">
        <v>1503</v>
      </c>
      <c r="B345" s="45">
        <v>26</v>
      </c>
    </row>
    <row r="346" spans="1:2" x14ac:dyDescent="0.25">
      <c r="A346" s="46" t="s">
        <v>1502</v>
      </c>
      <c r="B346" s="45">
        <v>17</v>
      </c>
    </row>
    <row r="347" spans="1:2" x14ac:dyDescent="0.25">
      <c r="A347" s="46" t="s">
        <v>1501</v>
      </c>
      <c r="B347" s="45">
        <v>81</v>
      </c>
    </row>
    <row r="348" spans="1:2" x14ac:dyDescent="0.25">
      <c r="A348" s="46" t="s">
        <v>1500</v>
      </c>
      <c r="B348" s="45">
        <v>71</v>
      </c>
    </row>
    <row r="349" spans="1:2" x14ac:dyDescent="0.25">
      <c r="A349" s="46" t="s">
        <v>483</v>
      </c>
      <c r="B349" s="45">
        <v>1564</v>
      </c>
    </row>
    <row r="350" spans="1:2" x14ac:dyDescent="0.25">
      <c r="A350" s="46" t="s">
        <v>1499</v>
      </c>
      <c r="B350" s="45">
        <v>8</v>
      </c>
    </row>
    <row r="351" spans="1:2" x14ac:dyDescent="0.25">
      <c r="A351" s="46" t="s">
        <v>1498</v>
      </c>
      <c r="B351" s="45">
        <v>8</v>
      </c>
    </row>
    <row r="352" spans="1:2" x14ac:dyDescent="0.25">
      <c r="A352" s="46" t="s">
        <v>482</v>
      </c>
      <c r="B352" s="45">
        <v>536</v>
      </c>
    </row>
    <row r="353" spans="1:2" x14ac:dyDescent="0.25">
      <c r="A353" s="46" t="s">
        <v>1497</v>
      </c>
      <c r="B353" s="45">
        <v>29</v>
      </c>
    </row>
    <row r="354" spans="1:2" x14ac:dyDescent="0.25">
      <c r="A354" s="46" t="s">
        <v>481</v>
      </c>
      <c r="B354" s="45">
        <v>276</v>
      </c>
    </row>
    <row r="355" spans="1:2" x14ac:dyDescent="0.25">
      <c r="A355" s="46" t="s">
        <v>1496</v>
      </c>
      <c r="B355" s="45">
        <v>20</v>
      </c>
    </row>
    <row r="356" spans="1:2" x14ac:dyDescent="0.25">
      <c r="A356" s="46" t="s">
        <v>1495</v>
      </c>
      <c r="B356" s="45">
        <v>139</v>
      </c>
    </row>
    <row r="357" spans="1:2" x14ac:dyDescent="0.25">
      <c r="A357" s="46" t="s">
        <v>1494</v>
      </c>
      <c r="B357" s="45">
        <v>5</v>
      </c>
    </row>
    <row r="358" spans="1:2" x14ac:dyDescent="0.25">
      <c r="A358" s="46" t="s">
        <v>1493</v>
      </c>
      <c r="B358" s="45">
        <v>37</v>
      </c>
    </row>
    <row r="359" spans="1:2" x14ac:dyDescent="0.25">
      <c r="A359" s="46" t="s">
        <v>1492</v>
      </c>
      <c r="B359" s="45">
        <v>3</v>
      </c>
    </row>
    <row r="360" spans="1:2" x14ac:dyDescent="0.25">
      <c r="A360" s="46" t="s">
        <v>480</v>
      </c>
      <c r="B360" s="45">
        <v>1377</v>
      </c>
    </row>
    <row r="361" spans="1:2" x14ac:dyDescent="0.25">
      <c r="A361" s="46" t="s">
        <v>1491</v>
      </c>
      <c r="B361" s="45">
        <v>20</v>
      </c>
    </row>
    <row r="362" spans="1:2" x14ac:dyDescent="0.25">
      <c r="A362" s="46" t="s">
        <v>479</v>
      </c>
      <c r="B362" s="45">
        <v>117</v>
      </c>
    </row>
    <row r="363" spans="1:2" x14ac:dyDescent="0.25">
      <c r="A363" s="46" t="s">
        <v>1490</v>
      </c>
      <c r="B363" s="45">
        <v>165</v>
      </c>
    </row>
    <row r="364" spans="1:2" x14ac:dyDescent="0.25">
      <c r="A364" s="46" t="s">
        <v>1489</v>
      </c>
      <c r="B364" s="45">
        <v>34</v>
      </c>
    </row>
    <row r="365" spans="1:2" x14ac:dyDescent="0.25">
      <c r="A365" s="46" t="s">
        <v>1488</v>
      </c>
      <c r="B365" s="45">
        <v>32</v>
      </c>
    </row>
    <row r="366" spans="1:2" x14ac:dyDescent="0.25">
      <c r="A366" s="46" t="s">
        <v>478</v>
      </c>
      <c r="B366" s="45">
        <v>285</v>
      </c>
    </row>
    <row r="367" spans="1:2" x14ac:dyDescent="0.25">
      <c r="A367" s="46" t="s">
        <v>1487</v>
      </c>
      <c r="B367" s="45">
        <v>13</v>
      </c>
    </row>
    <row r="368" spans="1:2" x14ac:dyDescent="0.25">
      <c r="A368" s="46" t="s">
        <v>477</v>
      </c>
      <c r="B368" s="45">
        <v>723</v>
      </c>
    </row>
    <row r="369" spans="1:2" x14ac:dyDescent="0.25">
      <c r="A369" s="46" t="s">
        <v>1486</v>
      </c>
      <c r="B369" s="45">
        <v>30</v>
      </c>
    </row>
    <row r="370" spans="1:2" x14ac:dyDescent="0.25">
      <c r="A370" s="46" t="s">
        <v>1485</v>
      </c>
      <c r="B370" s="45">
        <v>51</v>
      </c>
    </row>
    <row r="371" spans="1:2" x14ac:dyDescent="0.25">
      <c r="A371" s="46" t="s">
        <v>1484</v>
      </c>
      <c r="B371" s="45">
        <v>6</v>
      </c>
    </row>
    <row r="372" spans="1:2" x14ac:dyDescent="0.25">
      <c r="A372" s="46" t="s">
        <v>1483</v>
      </c>
      <c r="B372" s="45">
        <v>7</v>
      </c>
    </row>
    <row r="373" spans="1:2" x14ac:dyDescent="0.25">
      <c r="A373" s="46" t="s">
        <v>1482</v>
      </c>
      <c r="B373" s="45">
        <v>67</v>
      </c>
    </row>
    <row r="374" spans="1:2" x14ac:dyDescent="0.25">
      <c r="A374" s="46" t="s">
        <v>1481</v>
      </c>
      <c r="B374" s="45">
        <v>4</v>
      </c>
    </row>
    <row r="375" spans="1:2" x14ac:dyDescent="0.25">
      <c r="A375" s="46" t="s">
        <v>476</v>
      </c>
      <c r="B375" s="45">
        <v>449</v>
      </c>
    </row>
    <row r="376" spans="1:2" x14ac:dyDescent="0.25">
      <c r="A376" s="46" t="s">
        <v>1480</v>
      </c>
      <c r="B376" s="45">
        <v>63</v>
      </c>
    </row>
    <row r="377" spans="1:2" x14ac:dyDescent="0.25">
      <c r="A377" s="46" t="s">
        <v>1479</v>
      </c>
      <c r="B377" s="45">
        <v>460</v>
      </c>
    </row>
    <row r="378" spans="1:2" x14ac:dyDescent="0.25">
      <c r="A378" s="46" t="s">
        <v>475</v>
      </c>
      <c r="B378" s="45">
        <v>1177</v>
      </c>
    </row>
    <row r="379" spans="1:2" x14ac:dyDescent="0.25">
      <c r="A379" s="46" t="s">
        <v>1478</v>
      </c>
      <c r="B379" s="45">
        <v>172</v>
      </c>
    </row>
    <row r="380" spans="1:2" x14ac:dyDescent="0.25">
      <c r="A380" s="46" t="s">
        <v>1477</v>
      </c>
      <c r="B380" s="45">
        <v>54</v>
      </c>
    </row>
    <row r="381" spans="1:2" x14ac:dyDescent="0.25">
      <c r="A381" s="46" t="s">
        <v>471</v>
      </c>
      <c r="B381" s="45">
        <v>6</v>
      </c>
    </row>
    <row r="382" spans="1:2" x14ac:dyDescent="0.25">
      <c r="A382" s="46" t="s">
        <v>1476</v>
      </c>
      <c r="B382" s="45">
        <v>492</v>
      </c>
    </row>
    <row r="383" spans="1:2" x14ac:dyDescent="0.25">
      <c r="A383" s="46" t="s">
        <v>470</v>
      </c>
      <c r="B383" s="45">
        <v>2200</v>
      </c>
    </row>
    <row r="384" spans="1:2" x14ac:dyDescent="0.25">
      <c r="A384" s="46" t="s">
        <v>1475</v>
      </c>
      <c r="B384" s="45">
        <v>77</v>
      </c>
    </row>
    <row r="385" spans="1:2" x14ac:dyDescent="0.25">
      <c r="A385" s="46" t="s">
        <v>469</v>
      </c>
      <c r="B385" s="45">
        <v>515</v>
      </c>
    </row>
    <row r="386" spans="1:2" x14ac:dyDescent="0.25">
      <c r="A386" s="46" t="s">
        <v>468</v>
      </c>
      <c r="B386" s="45">
        <v>2194</v>
      </c>
    </row>
    <row r="387" spans="1:2" x14ac:dyDescent="0.25">
      <c r="A387" s="46" t="s">
        <v>467</v>
      </c>
      <c r="B387" s="45">
        <v>1989</v>
      </c>
    </row>
    <row r="388" spans="1:2" x14ac:dyDescent="0.25">
      <c r="A388" s="46" t="s">
        <v>466</v>
      </c>
      <c r="B388" s="45">
        <v>1139</v>
      </c>
    </row>
    <row r="389" spans="1:2" x14ac:dyDescent="0.25">
      <c r="A389" s="46" t="s">
        <v>465</v>
      </c>
      <c r="B389" s="45">
        <v>1727</v>
      </c>
    </row>
    <row r="390" spans="1:2" x14ac:dyDescent="0.25">
      <c r="A390" s="46" t="s">
        <v>464</v>
      </c>
      <c r="B390" s="45">
        <v>1703</v>
      </c>
    </row>
    <row r="391" spans="1:2" x14ac:dyDescent="0.25">
      <c r="A391" s="46" t="s">
        <v>462</v>
      </c>
      <c r="B391" s="45">
        <v>1315</v>
      </c>
    </row>
    <row r="392" spans="1:2" x14ac:dyDescent="0.25">
      <c r="A392" s="46" t="s">
        <v>461</v>
      </c>
      <c r="B392" s="45">
        <v>1861</v>
      </c>
    </row>
    <row r="393" spans="1:2" x14ac:dyDescent="0.25">
      <c r="A393" s="46" t="s">
        <v>1474</v>
      </c>
      <c r="B393" s="45">
        <v>216</v>
      </c>
    </row>
    <row r="394" spans="1:2" x14ac:dyDescent="0.25">
      <c r="A394" s="46" t="s">
        <v>1473</v>
      </c>
      <c r="B394" s="45">
        <v>35</v>
      </c>
    </row>
    <row r="395" spans="1:2" x14ac:dyDescent="0.25">
      <c r="A395" s="46" t="s">
        <v>1472</v>
      </c>
      <c r="B395" s="45">
        <v>1</v>
      </c>
    </row>
    <row r="396" spans="1:2" x14ac:dyDescent="0.25">
      <c r="A396" s="46" t="s">
        <v>1471</v>
      </c>
      <c r="B396" s="45">
        <v>120</v>
      </c>
    </row>
    <row r="397" spans="1:2" x14ac:dyDescent="0.25">
      <c r="A397" s="46" t="s">
        <v>1470</v>
      </c>
      <c r="B397" s="45">
        <v>21</v>
      </c>
    </row>
    <row r="398" spans="1:2" x14ac:dyDescent="0.25">
      <c r="A398" s="46" t="s">
        <v>1469</v>
      </c>
      <c r="B398" s="45">
        <v>42</v>
      </c>
    </row>
    <row r="399" spans="1:2" x14ac:dyDescent="0.25">
      <c r="A399" s="46" t="s">
        <v>1468</v>
      </c>
      <c r="B399" s="45">
        <v>3417</v>
      </c>
    </row>
    <row r="400" spans="1:2" x14ac:dyDescent="0.25">
      <c r="A400" s="46" t="s">
        <v>460</v>
      </c>
      <c r="B400" s="45">
        <v>2337</v>
      </c>
    </row>
    <row r="401" spans="1:2" x14ac:dyDescent="0.25">
      <c r="A401" s="46" t="s">
        <v>459</v>
      </c>
      <c r="B401" s="45">
        <v>470</v>
      </c>
    </row>
    <row r="402" spans="1:2" x14ac:dyDescent="0.25">
      <c r="A402" s="46" t="s">
        <v>1467</v>
      </c>
      <c r="B402" s="45">
        <v>19</v>
      </c>
    </row>
    <row r="403" spans="1:2" x14ac:dyDescent="0.25">
      <c r="A403" s="46" t="s">
        <v>1466</v>
      </c>
      <c r="B403" s="45">
        <v>3</v>
      </c>
    </row>
    <row r="404" spans="1:2" x14ac:dyDescent="0.25">
      <c r="A404" s="46" t="s">
        <v>458</v>
      </c>
      <c r="B404" s="45">
        <v>757</v>
      </c>
    </row>
    <row r="405" spans="1:2" x14ac:dyDescent="0.25">
      <c r="A405" s="46" t="s">
        <v>1465</v>
      </c>
      <c r="B405" s="45">
        <v>23</v>
      </c>
    </row>
    <row r="406" spans="1:2" x14ac:dyDescent="0.25">
      <c r="A406" s="46" t="s">
        <v>1464</v>
      </c>
      <c r="B406" s="45">
        <v>449</v>
      </c>
    </row>
    <row r="407" spans="1:2" x14ac:dyDescent="0.25">
      <c r="A407" s="46" t="s">
        <v>1463</v>
      </c>
      <c r="B407" s="45">
        <v>10</v>
      </c>
    </row>
    <row r="408" spans="1:2" x14ac:dyDescent="0.25">
      <c r="A408" s="46" t="s">
        <v>1462</v>
      </c>
      <c r="B408" s="45">
        <v>9</v>
      </c>
    </row>
    <row r="409" spans="1:2" x14ac:dyDescent="0.25">
      <c r="A409" s="46" t="s">
        <v>457</v>
      </c>
      <c r="B409" s="45">
        <v>645</v>
      </c>
    </row>
    <row r="410" spans="1:2" x14ac:dyDescent="0.25">
      <c r="A410" s="46" t="s">
        <v>456</v>
      </c>
      <c r="B410" s="45">
        <v>1178</v>
      </c>
    </row>
    <row r="411" spans="1:2" x14ac:dyDescent="0.25">
      <c r="A411" s="46" t="s">
        <v>455</v>
      </c>
      <c r="B411" s="45">
        <v>848</v>
      </c>
    </row>
    <row r="412" spans="1:2" x14ac:dyDescent="0.25">
      <c r="A412" s="46" t="s">
        <v>3</v>
      </c>
      <c r="B412" s="45">
        <v>1652</v>
      </c>
    </row>
    <row r="413" spans="1:2" x14ac:dyDescent="0.25">
      <c r="A413" s="46" t="s">
        <v>454</v>
      </c>
      <c r="B413" s="45">
        <v>155</v>
      </c>
    </row>
    <row r="414" spans="1:2" x14ac:dyDescent="0.25">
      <c r="A414" s="46" t="s">
        <v>1461</v>
      </c>
      <c r="B414" s="45">
        <v>16</v>
      </c>
    </row>
    <row r="415" spans="1:2" x14ac:dyDescent="0.25">
      <c r="A415" s="46" t="s">
        <v>453</v>
      </c>
      <c r="B415" s="45">
        <v>561</v>
      </c>
    </row>
    <row r="416" spans="1:2" x14ac:dyDescent="0.25">
      <c r="A416" s="46" t="s">
        <v>452</v>
      </c>
      <c r="B416" s="45">
        <v>582</v>
      </c>
    </row>
    <row r="417" spans="1:2" x14ac:dyDescent="0.25">
      <c r="A417" s="46" t="s">
        <v>451</v>
      </c>
      <c r="B417" s="45">
        <v>227</v>
      </c>
    </row>
    <row r="418" spans="1:2" x14ac:dyDescent="0.25">
      <c r="A418" s="46" t="s">
        <v>450</v>
      </c>
      <c r="B418" s="45">
        <v>1437</v>
      </c>
    </row>
    <row r="419" spans="1:2" x14ac:dyDescent="0.25">
      <c r="A419" s="46" t="s">
        <v>1460</v>
      </c>
      <c r="B419" s="45">
        <v>11</v>
      </c>
    </row>
    <row r="420" spans="1:2" x14ac:dyDescent="0.25">
      <c r="A420" s="46" t="s">
        <v>1459</v>
      </c>
      <c r="B420" s="45">
        <v>12</v>
      </c>
    </row>
    <row r="421" spans="1:2" x14ac:dyDescent="0.25">
      <c r="A421" s="46" t="s">
        <v>1458</v>
      </c>
      <c r="B421" s="45">
        <v>110</v>
      </c>
    </row>
    <row r="422" spans="1:2" x14ac:dyDescent="0.25">
      <c r="A422" s="46" t="s">
        <v>449</v>
      </c>
      <c r="B422" s="45">
        <v>1036</v>
      </c>
    </row>
    <row r="423" spans="1:2" x14ac:dyDescent="0.25">
      <c r="A423" s="46" t="s">
        <v>448</v>
      </c>
      <c r="B423" s="45">
        <v>1693</v>
      </c>
    </row>
    <row r="424" spans="1:2" x14ac:dyDescent="0.25">
      <c r="A424" s="46" t="s">
        <v>1457</v>
      </c>
      <c r="B424" s="45">
        <v>48</v>
      </c>
    </row>
    <row r="425" spans="1:2" x14ac:dyDescent="0.25">
      <c r="A425" s="46" t="s">
        <v>447</v>
      </c>
      <c r="B425" s="45">
        <v>2930</v>
      </c>
    </row>
    <row r="426" spans="1:2" x14ac:dyDescent="0.25">
      <c r="A426" s="46" t="s">
        <v>1456</v>
      </c>
      <c r="B426" s="45">
        <v>126</v>
      </c>
    </row>
    <row r="427" spans="1:2" x14ac:dyDescent="0.25">
      <c r="A427" s="46" t="s">
        <v>446</v>
      </c>
      <c r="B427" s="45">
        <v>668</v>
      </c>
    </row>
    <row r="428" spans="1:2" x14ac:dyDescent="0.25">
      <c r="A428" s="46" t="s">
        <v>1455</v>
      </c>
      <c r="B428" s="45">
        <v>25</v>
      </c>
    </row>
    <row r="429" spans="1:2" x14ac:dyDescent="0.25">
      <c r="A429" s="46" t="s">
        <v>1454</v>
      </c>
      <c r="B429" s="45">
        <v>7</v>
      </c>
    </row>
    <row r="430" spans="1:2" x14ac:dyDescent="0.25">
      <c r="A430" s="46" t="s">
        <v>1453</v>
      </c>
      <c r="B430" s="45">
        <v>417</v>
      </c>
    </row>
    <row r="431" spans="1:2" x14ac:dyDescent="0.25">
      <c r="A431" s="46" t="s">
        <v>1452</v>
      </c>
      <c r="B431" s="45">
        <v>15</v>
      </c>
    </row>
    <row r="432" spans="1:2" x14ac:dyDescent="0.25">
      <c r="A432" s="46" t="s">
        <v>445</v>
      </c>
      <c r="B432" s="45">
        <v>283</v>
      </c>
    </row>
    <row r="433" spans="1:2" x14ac:dyDescent="0.25">
      <c r="A433" s="46" t="s">
        <v>1451</v>
      </c>
      <c r="B433" s="45">
        <v>31</v>
      </c>
    </row>
    <row r="434" spans="1:2" x14ac:dyDescent="0.25">
      <c r="A434" s="46" t="s">
        <v>444</v>
      </c>
      <c r="B434" s="45">
        <v>3694</v>
      </c>
    </row>
    <row r="435" spans="1:2" x14ac:dyDescent="0.25">
      <c r="A435" s="46" t="s">
        <v>1450</v>
      </c>
      <c r="B435" s="45">
        <v>72</v>
      </c>
    </row>
    <row r="436" spans="1:2" x14ac:dyDescent="0.25">
      <c r="A436" s="46" t="s">
        <v>1449</v>
      </c>
      <c r="B436" s="45">
        <v>103</v>
      </c>
    </row>
    <row r="437" spans="1:2" x14ac:dyDescent="0.25">
      <c r="A437" s="46" t="s">
        <v>1448</v>
      </c>
      <c r="B437" s="45">
        <v>11</v>
      </c>
    </row>
    <row r="438" spans="1:2" x14ac:dyDescent="0.25">
      <c r="A438" s="46" t="s">
        <v>443</v>
      </c>
      <c r="B438" s="45">
        <v>2107</v>
      </c>
    </row>
    <row r="439" spans="1:2" x14ac:dyDescent="0.25">
      <c r="A439" s="46" t="s">
        <v>1447</v>
      </c>
      <c r="B439" s="45">
        <v>9</v>
      </c>
    </row>
    <row r="440" spans="1:2" x14ac:dyDescent="0.25">
      <c r="A440" s="46" t="s">
        <v>1446</v>
      </c>
      <c r="B440" s="45">
        <v>30</v>
      </c>
    </row>
    <row r="441" spans="1:2" x14ac:dyDescent="0.25">
      <c r="A441" s="46" t="s">
        <v>1445</v>
      </c>
      <c r="B441" s="45">
        <v>116</v>
      </c>
    </row>
    <row r="442" spans="1:2" x14ac:dyDescent="0.25">
      <c r="A442" s="46" t="s">
        <v>442</v>
      </c>
      <c r="B442" s="45">
        <v>652</v>
      </c>
    </row>
    <row r="443" spans="1:2" x14ac:dyDescent="0.25">
      <c r="A443" s="46" t="s">
        <v>1444</v>
      </c>
      <c r="B443" s="45">
        <v>155</v>
      </c>
    </row>
    <row r="444" spans="1:2" x14ac:dyDescent="0.25">
      <c r="A444" s="46" t="s">
        <v>1443</v>
      </c>
      <c r="B444" s="45">
        <v>18</v>
      </c>
    </row>
    <row r="445" spans="1:2" x14ac:dyDescent="0.25">
      <c r="A445" s="46" t="s">
        <v>1442</v>
      </c>
      <c r="B445" s="45">
        <v>91</v>
      </c>
    </row>
    <row r="446" spans="1:2" x14ac:dyDescent="0.25">
      <c r="A446" s="46" t="s">
        <v>1441</v>
      </c>
      <c r="B446" s="45">
        <v>7</v>
      </c>
    </row>
    <row r="447" spans="1:2" x14ac:dyDescent="0.25">
      <c r="A447" s="46" t="s">
        <v>1440</v>
      </c>
      <c r="B447" s="45">
        <v>29</v>
      </c>
    </row>
    <row r="448" spans="1:2" x14ac:dyDescent="0.25">
      <c r="A448" s="46" t="s">
        <v>1439</v>
      </c>
      <c r="B448" s="45">
        <v>11</v>
      </c>
    </row>
    <row r="449" spans="1:2" x14ac:dyDescent="0.25">
      <c r="A449" s="46" t="s">
        <v>1438</v>
      </c>
      <c r="B449" s="45">
        <v>46</v>
      </c>
    </row>
    <row r="450" spans="1:2" x14ac:dyDescent="0.25">
      <c r="A450" s="46" t="s">
        <v>1437</v>
      </c>
      <c r="B450" s="45">
        <v>2</v>
      </c>
    </row>
    <row r="451" spans="1:2" x14ac:dyDescent="0.25">
      <c r="A451" s="46" t="s">
        <v>1436</v>
      </c>
      <c r="B451" s="45">
        <v>7</v>
      </c>
    </row>
    <row r="452" spans="1:2" x14ac:dyDescent="0.25">
      <c r="A452" s="46" t="s">
        <v>1435</v>
      </c>
      <c r="B452" s="45">
        <v>4</v>
      </c>
    </row>
    <row r="453" spans="1:2" x14ac:dyDescent="0.25">
      <c r="A453" s="46" t="s">
        <v>441</v>
      </c>
      <c r="B453" s="45">
        <v>872</v>
      </c>
    </row>
    <row r="454" spans="1:2" x14ac:dyDescent="0.25">
      <c r="A454" s="46" t="s">
        <v>439</v>
      </c>
      <c r="B454" s="45">
        <v>378</v>
      </c>
    </row>
    <row r="455" spans="1:2" x14ac:dyDescent="0.25">
      <c r="A455" s="46" t="s">
        <v>438</v>
      </c>
      <c r="B455" s="45">
        <v>1215</v>
      </c>
    </row>
    <row r="456" spans="1:2" x14ac:dyDescent="0.25">
      <c r="A456" s="46" t="s">
        <v>437</v>
      </c>
      <c r="B456" s="45">
        <v>2657</v>
      </c>
    </row>
    <row r="457" spans="1:2" x14ac:dyDescent="0.25">
      <c r="A457" s="46" t="s">
        <v>436</v>
      </c>
      <c r="B457" s="45">
        <v>1805</v>
      </c>
    </row>
    <row r="458" spans="1:2" x14ac:dyDescent="0.25">
      <c r="A458" s="46" t="s">
        <v>1434</v>
      </c>
      <c r="B458" s="45">
        <v>59</v>
      </c>
    </row>
    <row r="459" spans="1:2" x14ac:dyDescent="0.25">
      <c r="A459" s="46" t="s">
        <v>1433</v>
      </c>
      <c r="B459" s="45">
        <v>14</v>
      </c>
    </row>
    <row r="460" spans="1:2" x14ac:dyDescent="0.25">
      <c r="A460" s="46" t="s">
        <v>435</v>
      </c>
      <c r="B460" s="45">
        <v>409</v>
      </c>
    </row>
    <row r="461" spans="1:2" x14ac:dyDescent="0.25">
      <c r="A461" s="46" t="s">
        <v>434</v>
      </c>
      <c r="B461" s="45">
        <v>301</v>
      </c>
    </row>
    <row r="462" spans="1:2" x14ac:dyDescent="0.25">
      <c r="A462" s="46" t="s">
        <v>433</v>
      </c>
      <c r="B462" s="45">
        <v>2230</v>
      </c>
    </row>
    <row r="463" spans="1:2" x14ac:dyDescent="0.25">
      <c r="A463" s="46" t="s">
        <v>1432</v>
      </c>
      <c r="B463" s="45">
        <v>2</v>
      </c>
    </row>
    <row r="464" spans="1:2" x14ac:dyDescent="0.25">
      <c r="A464" s="46" t="s">
        <v>1431</v>
      </c>
      <c r="B464" s="45">
        <v>40</v>
      </c>
    </row>
    <row r="465" spans="1:2" x14ac:dyDescent="0.25">
      <c r="A465" s="46" t="s">
        <v>432</v>
      </c>
      <c r="B465" s="45">
        <v>1259</v>
      </c>
    </row>
    <row r="466" spans="1:2" x14ac:dyDescent="0.25">
      <c r="A466" s="46" t="s">
        <v>431</v>
      </c>
      <c r="B466" s="45">
        <v>478</v>
      </c>
    </row>
    <row r="467" spans="1:2" x14ac:dyDescent="0.25">
      <c r="A467" s="46" t="s">
        <v>1430</v>
      </c>
      <c r="B467" s="45">
        <v>31</v>
      </c>
    </row>
    <row r="468" spans="1:2" x14ac:dyDescent="0.25">
      <c r="A468" s="46" t="s">
        <v>1429</v>
      </c>
      <c r="B468" s="45">
        <v>95</v>
      </c>
    </row>
    <row r="469" spans="1:2" x14ac:dyDescent="0.25">
      <c r="A469" s="46" t="s">
        <v>430</v>
      </c>
      <c r="B469" s="45">
        <v>242</v>
      </c>
    </row>
    <row r="470" spans="1:2" x14ac:dyDescent="0.25">
      <c r="A470" s="46" t="s">
        <v>1428</v>
      </c>
      <c r="B470" s="45">
        <v>62</v>
      </c>
    </row>
    <row r="471" spans="1:2" x14ac:dyDescent="0.25">
      <c r="A471" s="46" t="s">
        <v>1427</v>
      </c>
      <c r="B471" s="45">
        <v>5</v>
      </c>
    </row>
    <row r="472" spans="1:2" x14ac:dyDescent="0.25">
      <c r="A472" s="46" t="s">
        <v>1426</v>
      </c>
      <c r="B472" s="45">
        <v>25</v>
      </c>
    </row>
    <row r="473" spans="1:2" x14ac:dyDescent="0.25">
      <c r="A473" s="46" t="s">
        <v>1425</v>
      </c>
      <c r="B473" s="45">
        <v>17</v>
      </c>
    </row>
    <row r="474" spans="1:2" x14ac:dyDescent="0.25">
      <c r="A474" s="46" t="s">
        <v>1424</v>
      </c>
      <c r="B474" s="45">
        <v>6</v>
      </c>
    </row>
    <row r="475" spans="1:2" x14ac:dyDescent="0.25">
      <c r="A475" s="46" t="s">
        <v>1423</v>
      </c>
      <c r="B475" s="45">
        <v>2</v>
      </c>
    </row>
    <row r="476" spans="1:2" x14ac:dyDescent="0.25">
      <c r="A476" s="46" t="s">
        <v>1422</v>
      </c>
      <c r="B476" s="45">
        <v>17</v>
      </c>
    </row>
    <row r="477" spans="1:2" x14ac:dyDescent="0.25">
      <c r="A477" s="46" t="s">
        <v>428</v>
      </c>
      <c r="B477" s="45">
        <v>854</v>
      </c>
    </row>
    <row r="478" spans="1:2" x14ac:dyDescent="0.25">
      <c r="A478" s="46" t="s">
        <v>1421</v>
      </c>
      <c r="B478" s="45">
        <v>11</v>
      </c>
    </row>
    <row r="479" spans="1:2" x14ac:dyDescent="0.25">
      <c r="A479" s="46" t="s">
        <v>1420</v>
      </c>
      <c r="B479" s="45">
        <v>40</v>
      </c>
    </row>
    <row r="480" spans="1:2" x14ac:dyDescent="0.25">
      <c r="A480" s="46" t="s">
        <v>427</v>
      </c>
      <c r="B480" s="45">
        <v>1569</v>
      </c>
    </row>
    <row r="481" spans="1:2" x14ac:dyDescent="0.25">
      <c r="A481" s="46" t="s">
        <v>426</v>
      </c>
      <c r="B481" s="45">
        <v>41</v>
      </c>
    </row>
    <row r="482" spans="1:2" x14ac:dyDescent="0.25">
      <c r="A482" s="46" t="s">
        <v>1419</v>
      </c>
      <c r="B482" s="45">
        <v>378</v>
      </c>
    </row>
    <row r="483" spans="1:2" x14ac:dyDescent="0.25">
      <c r="A483" s="46" t="s">
        <v>425</v>
      </c>
      <c r="B483" s="45">
        <v>1368</v>
      </c>
    </row>
    <row r="484" spans="1:2" x14ac:dyDescent="0.25">
      <c r="A484" s="46" t="s">
        <v>424</v>
      </c>
      <c r="B484" s="45">
        <v>365</v>
      </c>
    </row>
    <row r="485" spans="1:2" x14ac:dyDescent="0.25">
      <c r="A485" s="46" t="s">
        <v>423</v>
      </c>
      <c r="B485" s="45">
        <v>748</v>
      </c>
    </row>
    <row r="486" spans="1:2" x14ac:dyDescent="0.25">
      <c r="A486" s="46" t="s">
        <v>422</v>
      </c>
      <c r="B486" s="45">
        <v>800</v>
      </c>
    </row>
    <row r="487" spans="1:2" x14ac:dyDescent="0.25">
      <c r="A487" s="46" t="s">
        <v>1418</v>
      </c>
      <c r="B487" s="45">
        <v>148</v>
      </c>
    </row>
    <row r="488" spans="1:2" x14ac:dyDescent="0.25">
      <c r="A488" s="46" t="s">
        <v>1417</v>
      </c>
      <c r="B488" s="45">
        <v>257</v>
      </c>
    </row>
    <row r="489" spans="1:2" x14ac:dyDescent="0.25">
      <c r="A489" s="46" t="s">
        <v>420</v>
      </c>
      <c r="B489" s="45">
        <v>2807</v>
      </c>
    </row>
    <row r="490" spans="1:2" x14ac:dyDescent="0.25">
      <c r="A490" s="46" t="s">
        <v>419</v>
      </c>
      <c r="B490" s="45">
        <v>1854</v>
      </c>
    </row>
    <row r="491" spans="1:2" x14ac:dyDescent="0.25">
      <c r="A491" s="46" t="s">
        <v>418</v>
      </c>
      <c r="B491" s="45">
        <v>3363</v>
      </c>
    </row>
    <row r="492" spans="1:2" x14ac:dyDescent="0.25">
      <c r="A492" s="46" t="s">
        <v>417</v>
      </c>
      <c r="B492" s="45">
        <v>1112</v>
      </c>
    </row>
    <row r="493" spans="1:2" x14ac:dyDescent="0.25">
      <c r="A493" s="46" t="s">
        <v>415</v>
      </c>
      <c r="B493" s="45">
        <v>2524</v>
      </c>
    </row>
    <row r="494" spans="1:2" x14ac:dyDescent="0.25">
      <c r="A494" s="46" t="s">
        <v>1416</v>
      </c>
      <c r="B494" s="45">
        <v>35</v>
      </c>
    </row>
    <row r="495" spans="1:2" x14ac:dyDescent="0.25">
      <c r="A495" s="46" t="s">
        <v>414</v>
      </c>
      <c r="B495" s="45">
        <v>1324</v>
      </c>
    </row>
    <row r="496" spans="1:2" x14ac:dyDescent="0.25">
      <c r="A496" s="46" t="s">
        <v>413</v>
      </c>
      <c r="B496" s="45">
        <v>911</v>
      </c>
    </row>
    <row r="497" spans="1:2" x14ac:dyDescent="0.25">
      <c r="A497" s="46" t="s">
        <v>1415</v>
      </c>
      <c r="B497" s="45">
        <v>133</v>
      </c>
    </row>
    <row r="498" spans="1:2" x14ac:dyDescent="0.25">
      <c r="A498" s="46" t="s">
        <v>412</v>
      </c>
      <c r="B498" s="45">
        <v>437</v>
      </c>
    </row>
    <row r="499" spans="1:2" x14ac:dyDescent="0.25">
      <c r="A499" s="46" t="s">
        <v>410</v>
      </c>
      <c r="B499" s="45">
        <v>1014</v>
      </c>
    </row>
    <row r="500" spans="1:2" x14ac:dyDescent="0.25">
      <c r="A500" s="46" t="s">
        <v>409</v>
      </c>
      <c r="B500" s="45">
        <v>3771</v>
      </c>
    </row>
    <row r="501" spans="1:2" x14ac:dyDescent="0.25">
      <c r="A501" s="46" t="s">
        <v>1414</v>
      </c>
      <c r="B501" s="45">
        <v>126</v>
      </c>
    </row>
    <row r="502" spans="1:2" x14ac:dyDescent="0.25">
      <c r="A502" s="46" t="s">
        <v>1413</v>
      </c>
      <c r="B502" s="45">
        <v>24</v>
      </c>
    </row>
    <row r="503" spans="1:2" x14ac:dyDescent="0.25">
      <c r="A503" s="46" t="s">
        <v>1412</v>
      </c>
      <c r="B503" s="45">
        <v>17</v>
      </c>
    </row>
    <row r="504" spans="1:2" x14ac:dyDescent="0.25">
      <c r="A504" s="46" t="s">
        <v>408</v>
      </c>
      <c r="B504" s="45">
        <v>1422</v>
      </c>
    </row>
    <row r="505" spans="1:2" x14ac:dyDescent="0.25">
      <c r="A505" s="46" t="s">
        <v>1411</v>
      </c>
      <c r="B505" s="45">
        <v>1466</v>
      </c>
    </row>
    <row r="506" spans="1:2" x14ac:dyDescent="0.25">
      <c r="A506" s="46" t="s">
        <v>1410</v>
      </c>
      <c r="B506" s="45">
        <v>1620</v>
      </c>
    </row>
    <row r="507" spans="1:2" x14ac:dyDescent="0.25">
      <c r="A507" s="46" t="s">
        <v>1409</v>
      </c>
      <c r="B507" s="45">
        <v>653</v>
      </c>
    </row>
    <row r="508" spans="1:2" x14ac:dyDescent="0.25">
      <c r="A508" s="46" t="s">
        <v>1408</v>
      </c>
      <c r="B508" s="45">
        <v>1087</v>
      </c>
    </row>
    <row r="509" spans="1:2" x14ac:dyDescent="0.25">
      <c r="A509" s="46" t="s">
        <v>1407</v>
      </c>
      <c r="B509" s="45">
        <v>18</v>
      </c>
    </row>
    <row r="510" spans="1:2" x14ac:dyDescent="0.25">
      <c r="A510" s="46" t="s">
        <v>407</v>
      </c>
      <c r="B510" s="45">
        <v>80</v>
      </c>
    </row>
    <row r="511" spans="1:2" x14ac:dyDescent="0.25">
      <c r="A511" s="46" t="s">
        <v>1406</v>
      </c>
      <c r="B511" s="45">
        <v>10</v>
      </c>
    </row>
    <row r="512" spans="1:2" x14ac:dyDescent="0.25">
      <c r="A512" s="46" t="s">
        <v>1405</v>
      </c>
      <c r="B512" s="45">
        <v>27</v>
      </c>
    </row>
    <row r="513" spans="1:2" x14ac:dyDescent="0.25">
      <c r="A513" s="46" t="s">
        <v>1404</v>
      </c>
      <c r="B513" s="45">
        <v>1</v>
      </c>
    </row>
    <row r="514" spans="1:2" x14ac:dyDescent="0.25">
      <c r="A514" s="46" t="s">
        <v>406</v>
      </c>
      <c r="B514" s="45">
        <v>2757</v>
      </c>
    </row>
    <row r="515" spans="1:2" x14ac:dyDescent="0.25">
      <c r="A515" s="46" t="s">
        <v>405</v>
      </c>
      <c r="B515" s="45">
        <v>64</v>
      </c>
    </row>
    <row r="516" spans="1:2" x14ac:dyDescent="0.25">
      <c r="A516" s="46" t="s">
        <v>1403</v>
      </c>
      <c r="B516" s="45">
        <v>39</v>
      </c>
    </row>
    <row r="517" spans="1:2" x14ac:dyDescent="0.25">
      <c r="A517" s="46" t="s">
        <v>1402</v>
      </c>
      <c r="B517" s="45">
        <v>19</v>
      </c>
    </row>
    <row r="518" spans="1:2" x14ac:dyDescent="0.25">
      <c r="A518" s="46" t="s">
        <v>404</v>
      </c>
      <c r="B518" s="45">
        <v>1233</v>
      </c>
    </row>
    <row r="519" spans="1:2" x14ac:dyDescent="0.25">
      <c r="A519" s="46" t="s">
        <v>1401</v>
      </c>
      <c r="B519" s="45">
        <v>7</v>
      </c>
    </row>
    <row r="520" spans="1:2" x14ac:dyDescent="0.25">
      <c r="A520" s="46" t="s">
        <v>1400</v>
      </c>
      <c r="B520" s="45">
        <v>170</v>
      </c>
    </row>
    <row r="521" spans="1:2" x14ac:dyDescent="0.25">
      <c r="A521" s="46" t="s">
        <v>1399</v>
      </c>
      <c r="B521" s="45">
        <v>432</v>
      </c>
    </row>
    <row r="522" spans="1:2" x14ac:dyDescent="0.25">
      <c r="A522" s="46" t="s">
        <v>1398</v>
      </c>
      <c r="B522" s="45">
        <v>30</v>
      </c>
    </row>
    <row r="523" spans="1:2" x14ac:dyDescent="0.25">
      <c r="A523" s="46" t="s">
        <v>403</v>
      </c>
      <c r="B523" s="45">
        <v>3807</v>
      </c>
    </row>
    <row r="524" spans="1:2" x14ac:dyDescent="0.25">
      <c r="A524" s="46" t="s">
        <v>401</v>
      </c>
      <c r="B524" s="45">
        <v>1313</v>
      </c>
    </row>
    <row r="525" spans="1:2" x14ac:dyDescent="0.25">
      <c r="A525" s="46" t="s">
        <v>1397</v>
      </c>
      <c r="B525" s="45">
        <v>49</v>
      </c>
    </row>
    <row r="526" spans="1:2" x14ac:dyDescent="0.25">
      <c r="A526" s="46" t="s">
        <v>1396</v>
      </c>
      <c r="B526" s="45">
        <v>15</v>
      </c>
    </row>
    <row r="527" spans="1:2" x14ac:dyDescent="0.25">
      <c r="A527" s="46" t="s">
        <v>1395</v>
      </c>
      <c r="B527" s="45">
        <v>361</v>
      </c>
    </row>
    <row r="528" spans="1:2" x14ac:dyDescent="0.25">
      <c r="A528" s="46" t="s">
        <v>1394</v>
      </c>
      <c r="B528" s="45">
        <v>38</v>
      </c>
    </row>
    <row r="529" spans="1:2" x14ac:dyDescent="0.25">
      <c r="A529" s="46" t="s">
        <v>400</v>
      </c>
      <c r="B529" s="45">
        <v>1785</v>
      </c>
    </row>
    <row r="530" spans="1:2" x14ac:dyDescent="0.25">
      <c r="A530" s="46" t="s">
        <v>399</v>
      </c>
      <c r="B530" s="45">
        <v>1694</v>
      </c>
    </row>
    <row r="531" spans="1:2" x14ac:dyDescent="0.25">
      <c r="A531" s="46" t="s">
        <v>1393</v>
      </c>
      <c r="B531" s="45">
        <v>16</v>
      </c>
    </row>
    <row r="532" spans="1:2" x14ac:dyDescent="0.25">
      <c r="A532" s="46" t="s">
        <v>398</v>
      </c>
      <c r="B532" s="45">
        <v>295</v>
      </c>
    </row>
    <row r="533" spans="1:2" x14ac:dyDescent="0.25">
      <c r="A533" s="46" t="s">
        <v>1392</v>
      </c>
      <c r="B533" s="45">
        <v>1077</v>
      </c>
    </row>
    <row r="534" spans="1:2" x14ac:dyDescent="0.25">
      <c r="A534" s="46" t="s">
        <v>1391</v>
      </c>
      <c r="B534" s="45">
        <v>53</v>
      </c>
    </row>
    <row r="535" spans="1:2" x14ac:dyDescent="0.25">
      <c r="A535" s="46" t="s">
        <v>1390</v>
      </c>
      <c r="B535" s="45">
        <v>88</v>
      </c>
    </row>
    <row r="536" spans="1:2" x14ac:dyDescent="0.25">
      <c r="A536" s="46" t="s">
        <v>1389</v>
      </c>
      <c r="B536" s="45">
        <v>9</v>
      </c>
    </row>
    <row r="537" spans="1:2" x14ac:dyDescent="0.25">
      <c r="A537" s="46" t="s">
        <v>1388</v>
      </c>
      <c r="B537" s="45">
        <v>2</v>
      </c>
    </row>
    <row r="538" spans="1:2" x14ac:dyDescent="0.25">
      <c r="A538" s="46" t="s">
        <v>1387</v>
      </c>
      <c r="B538" s="45">
        <v>99</v>
      </c>
    </row>
    <row r="539" spans="1:2" x14ac:dyDescent="0.25">
      <c r="A539" s="46" t="s">
        <v>397</v>
      </c>
      <c r="B539" s="45">
        <v>4914</v>
      </c>
    </row>
    <row r="540" spans="1:2" x14ac:dyDescent="0.25">
      <c r="A540" s="46" t="s">
        <v>1386</v>
      </c>
      <c r="B540" s="45">
        <v>41</v>
      </c>
    </row>
    <row r="541" spans="1:2" x14ac:dyDescent="0.25">
      <c r="A541" s="46" t="s">
        <v>1385</v>
      </c>
      <c r="B541" s="45">
        <v>24</v>
      </c>
    </row>
    <row r="542" spans="1:2" x14ac:dyDescent="0.25">
      <c r="A542" s="46" t="s">
        <v>1384</v>
      </c>
      <c r="B542" s="45">
        <v>317</v>
      </c>
    </row>
    <row r="543" spans="1:2" x14ac:dyDescent="0.25">
      <c r="A543" s="46" t="s">
        <v>1383</v>
      </c>
      <c r="B543" s="45">
        <v>16</v>
      </c>
    </row>
    <row r="544" spans="1:2" x14ac:dyDescent="0.25">
      <c r="A544" s="46" t="s">
        <v>1382</v>
      </c>
      <c r="B544" s="45">
        <v>37</v>
      </c>
    </row>
    <row r="545" spans="1:2" x14ac:dyDescent="0.25">
      <c r="A545" s="46" t="s">
        <v>396</v>
      </c>
      <c r="B545" s="45">
        <v>691</v>
      </c>
    </row>
    <row r="546" spans="1:2" x14ac:dyDescent="0.25">
      <c r="A546" s="46" t="s">
        <v>1381</v>
      </c>
      <c r="B546" s="45">
        <v>23</v>
      </c>
    </row>
    <row r="547" spans="1:2" x14ac:dyDescent="0.25">
      <c r="A547" s="46" t="s">
        <v>1380</v>
      </c>
      <c r="B547" s="45">
        <v>12</v>
      </c>
    </row>
    <row r="548" spans="1:2" x14ac:dyDescent="0.25">
      <c r="A548" s="46" t="s">
        <v>395</v>
      </c>
      <c r="B548" s="45">
        <v>4721</v>
      </c>
    </row>
    <row r="549" spans="1:2" x14ac:dyDescent="0.25">
      <c r="A549" s="46" t="s">
        <v>1379</v>
      </c>
      <c r="B549" s="45">
        <v>290</v>
      </c>
    </row>
    <row r="550" spans="1:2" x14ac:dyDescent="0.25">
      <c r="A550" s="46" t="s">
        <v>1378</v>
      </c>
      <c r="B550" s="45">
        <v>1</v>
      </c>
    </row>
    <row r="551" spans="1:2" x14ac:dyDescent="0.25">
      <c r="A551" s="46" t="s">
        <v>1377</v>
      </c>
      <c r="B551" s="45">
        <v>138</v>
      </c>
    </row>
    <row r="552" spans="1:2" x14ac:dyDescent="0.25">
      <c r="A552" s="46" t="s">
        <v>1376</v>
      </c>
      <c r="B552" s="45">
        <v>21</v>
      </c>
    </row>
    <row r="553" spans="1:2" x14ac:dyDescent="0.25">
      <c r="A553" s="46" t="s">
        <v>1375</v>
      </c>
      <c r="B553" s="45">
        <v>68</v>
      </c>
    </row>
    <row r="554" spans="1:2" x14ac:dyDescent="0.25">
      <c r="A554" s="46" t="s">
        <v>1374</v>
      </c>
      <c r="B554" s="45">
        <v>43</v>
      </c>
    </row>
    <row r="555" spans="1:2" x14ac:dyDescent="0.25">
      <c r="A555" s="46" t="s">
        <v>1373</v>
      </c>
      <c r="B555" s="45">
        <v>69</v>
      </c>
    </row>
    <row r="556" spans="1:2" x14ac:dyDescent="0.25">
      <c r="A556" s="46" t="s">
        <v>1372</v>
      </c>
      <c r="B556" s="45">
        <v>192</v>
      </c>
    </row>
    <row r="557" spans="1:2" x14ac:dyDescent="0.25">
      <c r="A557" s="46" t="s">
        <v>1371</v>
      </c>
      <c r="B557" s="45">
        <v>54</v>
      </c>
    </row>
    <row r="558" spans="1:2" x14ac:dyDescent="0.25">
      <c r="A558" s="46" t="s">
        <v>393</v>
      </c>
      <c r="B558" s="45">
        <v>937</v>
      </c>
    </row>
    <row r="559" spans="1:2" x14ac:dyDescent="0.25">
      <c r="A559" s="46" t="s">
        <v>392</v>
      </c>
      <c r="B559" s="45">
        <v>1272</v>
      </c>
    </row>
    <row r="560" spans="1:2" x14ac:dyDescent="0.25">
      <c r="A560" s="46" t="s">
        <v>1370</v>
      </c>
      <c r="B560" s="45">
        <v>27</v>
      </c>
    </row>
    <row r="561" spans="1:2" x14ac:dyDescent="0.25">
      <c r="A561" s="46" t="s">
        <v>1369</v>
      </c>
      <c r="B561" s="45">
        <v>20</v>
      </c>
    </row>
    <row r="562" spans="1:2" x14ac:dyDescent="0.25">
      <c r="A562" s="46" t="s">
        <v>1368</v>
      </c>
      <c r="B562" s="45">
        <v>1486</v>
      </c>
    </row>
    <row r="563" spans="1:2" x14ac:dyDescent="0.25">
      <c r="A563" s="46" t="s">
        <v>390</v>
      </c>
      <c r="B563" s="45">
        <v>835</v>
      </c>
    </row>
    <row r="564" spans="1:2" x14ac:dyDescent="0.25">
      <c r="A564" s="46" t="s">
        <v>1367</v>
      </c>
      <c r="B564" s="45">
        <v>392</v>
      </c>
    </row>
    <row r="565" spans="1:2" x14ac:dyDescent="0.25">
      <c r="A565" s="46" t="s">
        <v>389</v>
      </c>
      <c r="B565" s="45">
        <v>228</v>
      </c>
    </row>
    <row r="566" spans="1:2" x14ac:dyDescent="0.25">
      <c r="A566" s="46" t="s">
        <v>388</v>
      </c>
      <c r="B566" s="45">
        <v>1845</v>
      </c>
    </row>
    <row r="567" spans="1:2" x14ac:dyDescent="0.25">
      <c r="A567" s="46" t="s">
        <v>387</v>
      </c>
      <c r="B567" s="45">
        <v>514</v>
      </c>
    </row>
    <row r="568" spans="1:2" x14ac:dyDescent="0.25">
      <c r="A568" s="46" t="s">
        <v>386</v>
      </c>
      <c r="B568" s="45">
        <v>2957</v>
      </c>
    </row>
    <row r="569" spans="1:2" x14ac:dyDescent="0.25">
      <c r="A569" s="46" t="s">
        <v>385</v>
      </c>
      <c r="B569" s="45">
        <v>1279</v>
      </c>
    </row>
    <row r="570" spans="1:2" x14ac:dyDescent="0.25">
      <c r="A570" s="46" t="s">
        <v>1366</v>
      </c>
      <c r="B570" s="45">
        <v>3</v>
      </c>
    </row>
    <row r="571" spans="1:2" x14ac:dyDescent="0.25">
      <c r="A571" s="46" t="s">
        <v>384</v>
      </c>
      <c r="B571" s="45">
        <v>927</v>
      </c>
    </row>
    <row r="572" spans="1:2" x14ac:dyDescent="0.25">
      <c r="A572" s="46" t="s">
        <v>383</v>
      </c>
      <c r="B572" s="45">
        <v>2591</v>
      </c>
    </row>
    <row r="573" spans="1:2" x14ac:dyDescent="0.25">
      <c r="A573" s="46" t="s">
        <v>381</v>
      </c>
      <c r="B573" s="45">
        <v>658</v>
      </c>
    </row>
    <row r="574" spans="1:2" x14ac:dyDescent="0.25">
      <c r="A574" s="46" t="s">
        <v>1365</v>
      </c>
      <c r="B574" s="45">
        <v>114</v>
      </c>
    </row>
    <row r="575" spans="1:2" x14ac:dyDescent="0.25">
      <c r="A575" s="46" t="s">
        <v>1364</v>
      </c>
      <c r="B575" s="45">
        <v>46</v>
      </c>
    </row>
    <row r="576" spans="1:2" x14ac:dyDescent="0.25">
      <c r="A576" s="46" t="s">
        <v>380</v>
      </c>
      <c r="B576" s="45">
        <v>1846</v>
      </c>
    </row>
    <row r="577" spans="1:2" x14ac:dyDescent="0.25">
      <c r="A577" s="46" t="s">
        <v>378</v>
      </c>
      <c r="B577" s="45">
        <v>1467</v>
      </c>
    </row>
    <row r="578" spans="1:2" x14ac:dyDescent="0.25">
      <c r="A578" s="46" t="s">
        <v>377</v>
      </c>
      <c r="B578" s="45">
        <v>344</v>
      </c>
    </row>
    <row r="579" spans="1:2" x14ac:dyDescent="0.25">
      <c r="A579" s="46" t="s">
        <v>1363</v>
      </c>
      <c r="B579" s="45">
        <v>29</v>
      </c>
    </row>
    <row r="580" spans="1:2" x14ac:dyDescent="0.25">
      <c r="A580" s="46" t="s">
        <v>375</v>
      </c>
      <c r="B580" s="45">
        <v>414</v>
      </c>
    </row>
    <row r="581" spans="1:2" x14ac:dyDescent="0.25">
      <c r="A581" s="46" t="s">
        <v>374</v>
      </c>
      <c r="B581" s="45">
        <v>98</v>
      </c>
    </row>
    <row r="582" spans="1:2" x14ac:dyDescent="0.25">
      <c r="A582" s="46" t="s">
        <v>1362</v>
      </c>
      <c r="B582" s="45">
        <v>1171</v>
      </c>
    </row>
    <row r="583" spans="1:2" x14ac:dyDescent="0.25">
      <c r="A583" s="46" t="s">
        <v>1361</v>
      </c>
      <c r="B583" s="45">
        <v>38</v>
      </c>
    </row>
    <row r="584" spans="1:2" x14ac:dyDescent="0.25">
      <c r="A584" s="46" t="s">
        <v>1360</v>
      </c>
      <c r="B584" s="45">
        <v>212</v>
      </c>
    </row>
    <row r="585" spans="1:2" x14ac:dyDescent="0.25">
      <c r="A585" s="46" t="s">
        <v>373</v>
      </c>
      <c r="B585" s="45">
        <v>1575</v>
      </c>
    </row>
    <row r="586" spans="1:2" x14ac:dyDescent="0.25">
      <c r="A586" s="46" t="s">
        <v>1359</v>
      </c>
      <c r="B586" s="45">
        <v>54</v>
      </c>
    </row>
    <row r="587" spans="1:2" x14ac:dyDescent="0.25">
      <c r="A587" s="46" t="s">
        <v>1358</v>
      </c>
      <c r="B587" s="45">
        <v>5</v>
      </c>
    </row>
    <row r="588" spans="1:2" x14ac:dyDescent="0.25">
      <c r="A588" s="46" t="s">
        <v>1357</v>
      </c>
      <c r="B588" s="45">
        <v>1</v>
      </c>
    </row>
    <row r="589" spans="1:2" x14ac:dyDescent="0.25">
      <c r="A589" s="46" t="s">
        <v>1356</v>
      </c>
      <c r="B589" s="45">
        <v>1</v>
      </c>
    </row>
    <row r="590" spans="1:2" x14ac:dyDescent="0.25">
      <c r="A590" s="46" t="s">
        <v>1355</v>
      </c>
      <c r="B590" s="45">
        <v>25</v>
      </c>
    </row>
    <row r="591" spans="1:2" x14ac:dyDescent="0.25">
      <c r="A591" s="46" t="s">
        <v>1354</v>
      </c>
      <c r="B591" s="45">
        <v>49</v>
      </c>
    </row>
    <row r="592" spans="1:2" x14ac:dyDescent="0.25">
      <c r="A592" s="46" t="s">
        <v>1353</v>
      </c>
      <c r="B592" s="45">
        <v>2</v>
      </c>
    </row>
    <row r="593" spans="1:2" x14ac:dyDescent="0.25">
      <c r="A593" s="46" t="s">
        <v>371</v>
      </c>
      <c r="B593" s="45">
        <v>3573</v>
      </c>
    </row>
    <row r="594" spans="1:2" x14ac:dyDescent="0.25">
      <c r="A594" s="46" t="s">
        <v>1352</v>
      </c>
      <c r="B594" s="45">
        <v>14</v>
      </c>
    </row>
    <row r="595" spans="1:2" x14ac:dyDescent="0.25">
      <c r="A595" s="46" t="s">
        <v>1351</v>
      </c>
      <c r="B595" s="45">
        <v>5</v>
      </c>
    </row>
    <row r="596" spans="1:2" x14ac:dyDescent="0.25">
      <c r="A596" s="46" t="s">
        <v>1350</v>
      </c>
      <c r="B596" s="45">
        <v>5</v>
      </c>
    </row>
    <row r="597" spans="1:2" x14ac:dyDescent="0.25">
      <c r="A597" s="46" t="s">
        <v>1349</v>
      </c>
      <c r="B597" s="45">
        <v>195</v>
      </c>
    </row>
    <row r="598" spans="1:2" x14ac:dyDescent="0.25">
      <c r="A598" s="46" t="s">
        <v>370</v>
      </c>
      <c r="B598" s="45">
        <v>1413</v>
      </c>
    </row>
    <row r="599" spans="1:2" x14ac:dyDescent="0.25">
      <c r="A599" s="46" t="s">
        <v>1348</v>
      </c>
      <c r="B599" s="45">
        <v>53</v>
      </c>
    </row>
    <row r="600" spans="1:2" x14ac:dyDescent="0.25">
      <c r="A600" s="46" t="s">
        <v>1347</v>
      </c>
      <c r="B600" s="45">
        <v>12</v>
      </c>
    </row>
    <row r="601" spans="1:2" x14ac:dyDescent="0.25">
      <c r="A601" s="46" t="s">
        <v>1346</v>
      </c>
      <c r="B601" s="45">
        <v>152</v>
      </c>
    </row>
    <row r="602" spans="1:2" x14ac:dyDescent="0.25">
      <c r="A602" s="46" t="s">
        <v>369</v>
      </c>
      <c r="B602" s="45">
        <v>1731</v>
      </c>
    </row>
    <row r="603" spans="1:2" x14ac:dyDescent="0.25">
      <c r="A603" s="46" t="s">
        <v>368</v>
      </c>
      <c r="B603" s="45">
        <v>849</v>
      </c>
    </row>
    <row r="604" spans="1:2" x14ac:dyDescent="0.25">
      <c r="A604" s="46" t="s">
        <v>1345</v>
      </c>
      <c r="B604" s="45">
        <v>64</v>
      </c>
    </row>
    <row r="605" spans="1:2" x14ac:dyDescent="0.25">
      <c r="A605" s="46" t="s">
        <v>367</v>
      </c>
      <c r="B605" s="45">
        <v>3779</v>
      </c>
    </row>
    <row r="606" spans="1:2" x14ac:dyDescent="0.25">
      <c r="A606" s="46" t="s">
        <v>1344</v>
      </c>
      <c r="B606" s="45">
        <v>142</v>
      </c>
    </row>
    <row r="607" spans="1:2" x14ac:dyDescent="0.25">
      <c r="A607" s="46" t="s">
        <v>1343</v>
      </c>
      <c r="B607" s="45">
        <v>11</v>
      </c>
    </row>
    <row r="608" spans="1:2" x14ac:dyDescent="0.25">
      <c r="A608" s="46" t="s">
        <v>1342</v>
      </c>
      <c r="B608" s="45">
        <v>8</v>
      </c>
    </row>
    <row r="609" spans="1:2" x14ac:dyDescent="0.25">
      <c r="A609" s="46" t="s">
        <v>1341</v>
      </c>
      <c r="B609" s="45">
        <v>177</v>
      </c>
    </row>
    <row r="610" spans="1:2" x14ac:dyDescent="0.25">
      <c r="A610" s="46" t="s">
        <v>1340</v>
      </c>
      <c r="B610" s="45">
        <v>50</v>
      </c>
    </row>
    <row r="611" spans="1:2" x14ac:dyDescent="0.25">
      <c r="A611" s="46" t="s">
        <v>1339</v>
      </c>
      <c r="B611" s="45">
        <v>172</v>
      </c>
    </row>
    <row r="612" spans="1:2" x14ac:dyDescent="0.25">
      <c r="A612" s="46" t="s">
        <v>1338</v>
      </c>
      <c r="B612" s="45">
        <v>10</v>
      </c>
    </row>
    <row r="613" spans="1:2" x14ac:dyDescent="0.25">
      <c r="A613" s="46" t="s">
        <v>1337</v>
      </c>
      <c r="B613" s="45">
        <v>140</v>
      </c>
    </row>
    <row r="614" spans="1:2" x14ac:dyDescent="0.25">
      <c r="A614" s="46" t="s">
        <v>1336</v>
      </c>
      <c r="B614" s="45">
        <v>34</v>
      </c>
    </row>
    <row r="615" spans="1:2" x14ac:dyDescent="0.25">
      <c r="A615" s="46" t="s">
        <v>1335</v>
      </c>
      <c r="B615" s="45">
        <v>145</v>
      </c>
    </row>
    <row r="616" spans="1:2" x14ac:dyDescent="0.25">
      <c r="A616" s="46" t="s">
        <v>1334</v>
      </c>
      <c r="B616" s="45">
        <v>811</v>
      </c>
    </row>
    <row r="617" spans="1:2" x14ac:dyDescent="0.25">
      <c r="A617" s="46" t="s">
        <v>1333</v>
      </c>
      <c r="B617" s="45">
        <v>1</v>
      </c>
    </row>
    <row r="618" spans="1:2" x14ac:dyDescent="0.25">
      <c r="A618" s="46" t="s">
        <v>1332</v>
      </c>
      <c r="B618" s="45">
        <v>14</v>
      </c>
    </row>
    <row r="619" spans="1:2" x14ac:dyDescent="0.25">
      <c r="A619" s="46" t="s">
        <v>1331</v>
      </c>
      <c r="B619" s="45">
        <v>136</v>
      </c>
    </row>
    <row r="620" spans="1:2" x14ac:dyDescent="0.25">
      <c r="A620" s="46" t="s">
        <v>1330</v>
      </c>
      <c r="B620" s="45">
        <v>113</v>
      </c>
    </row>
    <row r="621" spans="1:2" x14ac:dyDescent="0.25">
      <c r="A621" s="46" t="s">
        <v>1329</v>
      </c>
      <c r="B621" s="45">
        <v>45</v>
      </c>
    </row>
    <row r="622" spans="1:2" x14ac:dyDescent="0.25">
      <c r="A622" s="46" t="s">
        <v>1328</v>
      </c>
      <c r="B622" s="45">
        <v>7</v>
      </c>
    </row>
    <row r="623" spans="1:2" x14ac:dyDescent="0.25">
      <c r="A623" s="46" t="s">
        <v>366</v>
      </c>
      <c r="B623" s="45">
        <v>479</v>
      </c>
    </row>
    <row r="624" spans="1:2" x14ac:dyDescent="0.25">
      <c r="A624" s="46" t="s">
        <v>1327</v>
      </c>
      <c r="B624" s="45">
        <v>11</v>
      </c>
    </row>
    <row r="625" spans="1:2" x14ac:dyDescent="0.25">
      <c r="A625" s="46" t="s">
        <v>1326</v>
      </c>
      <c r="B625" s="45">
        <v>12</v>
      </c>
    </row>
    <row r="626" spans="1:2" x14ac:dyDescent="0.25">
      <c r="A626" s="46" t="s">
        <v>1325</v>
      </c>
      <c r="B626" s="45">
        <v>86</v>
      </c>
    </row>
    <row r="627" spans="1:2" x14ac:dyDescent="0.25">
      <c r="A627" s="46" t="s">
        <v>1324</v>
      </c>
      <c r="B627" s="45">
        <v>1434</v>
      </c>
    </row>
    <row r="628" spans="1:2" x14ac:dyDescent="0.25">
      <c r="A628" s="46" t="s">
        <v>1323</v>
      </c>
      <c r="B628" s="45">
        <v>27</v>
      </c>
    </row>
    <row r="629" spans="1:2" x14ac:dyDescent="0.25">
      <c r="A629" s="46" t="s">
        <v>1322</v>
      </c>
      <c r="B629" s="45">
        <v>11</v>
      </c>
    </row>
    <row r="630" spans="1:2" x14ac:dyDescent="0.25">
      <c r="A630" s="46" t="s">
        <v>1321</v>
      </c>
      <c r="B630" s="45">
        <v>209</v>
      </c>
    </row>
    <row r="631" spans="1:2" x14ac:dyDescent="0.25">
      <c r="A631" s="46" t="s">
        <v>365</v>
      </c>
      <c r="B631" s="45">
        <v>145</v>
      </c>
    </row>
    <row r="632" spans="1:2" x14ac:dyDescent="0.25">
      <c r="A632" s="46" t="s">
        <v>1320</v>
      </c>
      <c r="B632" s="45">
        <v>15</v>
      </c>
    </row>
    <row r="633" spans="1:2" x14ac:dyDescent="0.25">
      <c r="A633" s="46" t="s">
        <v>1319</v>
      </c>
      <c r="B633" s="45">
        <v>8</v>
      </c>
    </row>
    <row r="634" spans="1:2" x14ac:dyDescent="0.25">
      <c r="A634" s="46" t="s">
        <v>1318</v>
      </c>
      <c r="B634" s="45">
        <v>369</v>
      </c>
    </row>
    <row r="635" spans="1:2" x14ac:dyDescent="0.25">
      <c r="A635" s="46" t="s">
        <v>1317</v>
      </c>
      <c r="B635" s="45">
        <v>36</v>
      </c>
    </row>
    <row r="636" spans="1:2" x14ac:dyDescent="0.25">
      <c r="A636" s="46" t="s">
        <v>1316</v>
      </c>
      <c r="B636" s="45">
        <v>11</v>
      </c>
    </row>
    <row r="637" spans="1:2" x14ac:dyDescent="0.25">
      <c r="A637" s="46" t="s">
        <v>1315</v>
      </c>
      <c r="B637" s="45">
        <v>2</v>
      </c>
    </row>
    <row r="638" spans="1:2" x14ac:dyDescent="0.25">
      <c r="A638" s="46" t="s">
        <v>1314</v>
      </c>
      <c r="B638" s="45">
        <v>259</v>
      </c>
    </row>
    <row r="639" spans="1:2" x14ac:dyDescent="0.25">
      <c r="A639" s="46" t="s">
        <v>1313</v>
      </c>
      <c r="B639" s="45">
        <v>11</v>
      </c>
    </row>
    <row r="640" spans="1:2" x14ac:dyDescent="0.25">
      <c r="A640" s="46" t="s">
        <v>1312</v>
      </c>
      <c r="B640" s="45">
        <v>6</v>
      </c>
    </row>
    <row r="641" spans="1:2" x14ac:dyDescent="0.25">
      <c r="A641" s="46" t="s">
        <v>1311</v>
      </c>
      <c r="B641" s="45">
        <v>19</v>
      </c>
    </row>
    <row r="642" spans="1:2" x14ac:dyDescent="0.25">
      <c r="A642" s="46" t="s">
        <v>1310</v>
      </c>
      <c r="B642" s="45">
        <v>1388</v>
      </c>
    </row>
    <row r="643" spans="1:2" x14ac:dyDescent="0.25">
      <c r="A643" s="46" t="s">
        <v>1309</v>
      </c>
      <c r="B643" s="45">
        <v>39</v>
      </c>
    </row>
    <row r="644" spans="1:2" x14ac:dyDescent="0.25">
      <c r="A644" s="46" t="s">
        <v>1308</v>
      </c>
      <c r="B644" s="45">
        <v>11</v>
      </c>
    </row>
    <row r="645" spans="1:2" x14ac:dyDescent="0.25">
      <c r="A645" s="46" t="s">
        <v>1307</v>
      </c>
      <c r="B645" s="45">
        <v>24</v>
      </c>
    </row>
    <row r="646" spans="1:2" x14ac:dyDescent="0.25">
      <c r="A646" s="46" t="s">
        <v>1306</v>
      </c>
      <c r="B646" s="45">
        <v>267</v>
      </c>
    </row>
    <row r="647" spans="1:2" x14ac:dyDescent="0.25">
      <c r="A647" s="46" t="s">
        <v>1305</v>
      </c>
      <c r="B647" s="45">
        <v>20</v>
      </c>
    </row>
    <row r="648" spans="1:2" x14ac:dyDescent="0.25">
      <c r="A648" s="46" t="s">
        <v>1304</v>
      </c>
      <c r="B648" s="45">
        <v>54</v>
      </c>
    </row>
    <row r="649" spans="1:2" x14ac:dyDescent="0.25">
      <c r="A649" s="46" t="s">
        <v>1303</v>
      </c>
      <c r="B649" s="45">
        <v>663</v>
      </c>
    </row>
    <row r="650" spans="1:2" x14ac:dyDescent="0.25">
      <c r="A650" s="46" t="s">
        <v>1302</v>
      </c>
      <c r="B650" s="45">
        <v>21</v>
      </c>
    </row>
    <row r="651" spans="1:2" x14ac:dyDescent="0.25">
      <c r="A651" s="46" t="s">
        <v>1301</v>
      </c>
      <c r="B651" s="45">
        <v>34</v>
      </c>
    </row>
    <row r="652" spans="1:2" x14ac:dyDescent="0.25">
      <c r="A652" s="46" t="s">
        <v>364</v>
      </c>
      <c r="B652" s="45">
        <v>1032</v>
      </c>
    </row>
    <row r="653" spans="1:2" x14ac:dyDescent="0.25">
      <c r="A653" s="46" t="s">
        <v>363</v>
      </c>
      <c r="B653" s="45">
        <v>1227</v>
      </c>
    </row>
    <row r="654" spans="1:2" x14ac:dyDescent="0.25">
      <c r="A654" s="46" t="s">
        <v>362</v>
      </c>
      <c r="B654" s="45">
        <v>1095</v>
      </c>
    </row>
    <row r="655" spans="1:2" x14ac:dyDescent="0.25">
      <c r="A655" s="46" t="s">
        <v>361</v>
      </c>
      <c r="B655" s="45">
        <v>852</v>
      </c>
    </row>
    <row r="656" spans="1:2" x14ac:dyDescent="0.25">
      <c r="A656" s="46" t="s">
        <v>1300</v>
      </c>
      <c r="B656" s="45">
        <v>93</v>
      </c>
    </row>
    <row r="657" spans="1:2" x14ac:dyDescent="0.25">
      <c r="A657" s="46" t="s">
        <v>1299</v>
      </c>
      <c r="B657" s="45">
        <v>26</v>
      </c>
    </row>
    <row r="658" spans="1:2" x14ac:dyDescent="0.25">
      <c r="A658" s="46" t="s">
        <v>1298</v>
      </c>
      <c r="B658" s="45">
        <v>30</v>
      </c>
    </row>
    <row r="659" spans="1:2" x14ac:dyDescent="0.25">
      <c r="A659" s="46" t="s">
        <v>1297</v>
      </c>
      <c r="B659" s="45">
        <v>451</v>
      </c>
    </row>
    <row r="660" spans="1:2" x14ac:dyDescent="0.25">
      <c r="A660" s="46" t="s">
        <v>360</v>
      </c>
      <c r="B660" s="45">
        <v>365</v>
      </c>
    </row>
    <row r="661" spans="1:2" x14ac:dyDescent="0.25">
      <c r="A661" s="46" t="s">
        <v>1296</v>
      </c>
      <c r="B661" s="45">
        <v>131</v>
      </c>
    </row>
    <row r="662" spans="1:2" x14ac:dyDescent="0.25">
      <c r="A662" s="46" t="s">
        <v>1295</v>
      </c>
      <c r="B662" s="45">
        <v>28</v>
      </c>
    </row>
    <row r="663" spans="1:2" x14ac:dyDescent="0.25">
      <c r="A663" s="46" t="s">
        <v>1294</v>
      </c>
      <c r="B663" s="45">
        <v>9</v>
      </c>
    </row>
    <row r="664" spans="1:2" x14ac:dyDescent="0.25">
      <c r="A664" s="46" t="s">
        <v>358</v>
      </c>
      <c r="B664" s="45">
        <v>1522</v>
      </c>
    </row>
    <row r="665" spans="1:2" x14ac:dyDescent="0.25">
      <c r="A665" s="46" t="s">
        <v>1293</v>
      </c>
      <c r="B665" s="45">
        <v>29</v>
      </c>
    </row>
    <row r="666" spans="1:2" x14ac:dyDescent="0.25">
      <c r="A666" s="46" t="s">
        <v>356</v>
      </c>
      <c r="B666" s="45">
        <v>2249</v>
      </c>
    </row>
    <row r="667" spans="1:2" x14ac:dyDescent="0.25">
      <c r="A667" s="46" t="s">
        <v>354</v>
      </c>
      <c r="B667" s="45">
        <v>781</v>
      </c>
    </row>
    <row r="668" spans="1:2" x14ac:dyDescent="0.25">
      <c r="A668" s="46" t="s">
        <v>1292</v>
      </c>
      <c r="B668" s="45">
        <v>371</v>
      </c>
    </row>
    <row r="669" spans="1:2" x14ac:dyDescent="0.25">
      <c r="A669" s="46" t="s">
        <v>352</v>
      </c>
      <c r="B669" s="45">
        <v>258</v>
      </c>
    </row>
    <row r="670" spans="1:2" x14ac:dyDescent="0.25">
      <c r="A670" s="46" t="s">
        <v>1291</v>
      </c>
      <c r="B670" s="45">
        <v>1098</v>
      </c>
    </row>
    <row r="671" spans="1:2" x14ac:dyDescent="0.25">
      <c r="A671" s="46" t="s">
        <v>1290</v>
      </c>
      <c r="B671" s="45">
        <v>14</v>
      </c>
    </row>
    <row r="672" spans="1:2" x14ac:dyDescent="0.25">
      <c r="A672" s="46" t="s">
        <v>1289</v>
      </c>
      <c r="B672" s="45">
        <v>157</v>
      </c>
    </row>
    <row r="673" spans="1:2" x14ac:dyDescent="0.25">
      <c r="A673" s="46" t="s">
        <v>351</v>
      </c>
      <c r="B673" s="45">
        <v>262</v>
      </c>
    </row>
    <row r="674" spans="1:2" x14ac:dyDescent="0.25">
      <c r="A674" s="46" t="s">
        <v>1288</v>
      </c>
      <c r="B674" s="45">
        <v>890</v>
      </c>
    </row>
    <row r="675" spans="1:2" x14ac:dyDescent="0.25">
      <c r="A675" s="46" t="s">
        <v>350</v>
      </c>
      <c r="B675" s="45">
        <v>1002</v>
      </c>
    </row>
    <row r="676" spans="1:2" x14ac:dyDescent="0.25">
      <c r="A676" s="46" t="s">
        <v>349</v>
      </c>
      <c r="B676" s="45">
        <v>2933</v>
      </c>
    </row>
    <row r="677" spans="1:2" x14ac:dyDescent="0.25">
      <c r="A677" s="46" t="s">
        <v>1287</v>
      </c>
      <c r="B677" s="45">
        <v>17</v>
      </c>
    </row>
    <row r="678" spans="1:2" x14ac:dyDescent="0.25">
      <c r="A678" s="46" t="s">
        <v>1286</v>
      </c>
      <c r="B678" s="45">
        <v>9</v>
      </c>
    </row>
    <row r="679" spans="1:2" x14ac:dyDescent="0.25">
      <c r="A679" s="46" t="s">
        <v>1285</v>
      </c>
      <c r="B679" s="45">
        <v>97</v>
      </c>
    </row>
    <row r="680" spans="1:2" x14ac:dyDescent="0.25">
      <c r="A680" s="46" t="s">
        <v>1284</v>
      </c>
      <c r="B680" s="45">
        <v>93</v>
      </c>
    </row>
    <row r="681" spans="1:2" x14ac:dyDescent="0.25">
      <c r="A681" s="46" t="s">
        <v>1283</v>
      </c>
      <c r="B681" s="45">
        <v>41</v>
      </c>
    </row>
    <row r="682" spans="1:2" x14ac:dyDescent="0.25">
      <c r="A682" s="46" t="s">
        <v>1282</v>
      </c>
      <c r="B682" s="45">
        <v>23</v>
      </c>
    </row>
    <row r="683" spans="1:2" x14ac:dyDescent="0.25">
      <c r="A683" s="46" t="s">
        <v>1281</v>
      </c>
      <c r="B683" s="45">
        <v>59</v>
      </c>
    </row>
    <row r="684" spans="1:2" x14ac:dyDescent="0.25">
      <c r="A684" s="46" t="s">
        <v>1280</v>
      </c>
      <c r="B684" s="45">
        <v>2</v>
      </c>
    </row>
    <row r="685" spans="1:2" x14ac:dyDescent="0.25">
      <c r="A685" s="46" t="s">
        <v>1279</v>
      </c>
      <c r="B685" s="45">
        <v>23</v>
      </c>
    </row>
    <row r="686" spans="1:2" x14ac:dyDescent="0.25">
      <c r="A686" s="46" t="s">
        <v>1278</v>
      </c>
      <c r="B686" s="45">
        <v>25</v>
      </c>
    </row>
    <row r="687" spans="1:2" x14ac:dyDescent="0.25">
      <c r="A687" s="46" t="s">
        <v>1277</v>
      </c>
      <c r="B687" s="45">
        <v>10</v>
      </c>
    </row>
    <row r="688" spans="1:2" x14ac:dyDescent="0.25">
      <c r="A688" s="46" t="s">
        <v>1276</v>
      </c>
      <c r="B688" s="45">
        <v>31</v>
      </c>
    </row>
    <row r="689" spans="1:2" x14ac:dyDescent="0.25">
      <c r="A689" s="46" t="s">
        <v>1275</v>
      </c>
      <c r="B689" s="45">
        <v>33</v>
      </c>
    </row>
    <row r="690" spans="1:2" x14ac:dyDescent="0.25">
      <c r="A690" s="46" t="s">
        <v>348</v>
      </c>
      <c r="B690" s="45">
        <v>89</v>
      </c>
    </row>
    <row r="691" spans="1:2" x14ac:dyDescent="0.25">
      <c r="A691" s="46" t="s">
        <v>1274</v>
      </c>
      <c r="B691" s="45">
        <v>4</v>
      </c>
    </row>
    <row r="692" spans="1:2" x14ac:dyDescent="0.25">
      <c r="A692" s="46" t="s">
        <v>1273</v>
      </c>
      <c r="B692" s="45">
        <v>27</v>
      </c>
    </row>
    <row r="693" spans="1:2" x14ac:dyDescent="0.25">
      <c r="A693" s="46" t="s">
        <v>1272</v>
      </c>
      <c r="B693" s="45">
        <v>5</v>
      </c>
    </row>
    <row r="694" spans="1:2" x14ac:dyDescent="0.25">
      <c r="A694" s="46" t="s">
        <v>346</v>
      </c>
      <c r="B694" s="45">
        <v>184</v>
      </c>
    </row>
    <row r="695" spans="1:2" x14ac:dyDescent="0.25">
      <c r="A695" s="46" t="s">
        <v>1271</v>
      </c>
      <c r="B695" s="45">
        <v>92</v>
      </c>
    </row>
    <row r="696" spans="1:2" x14ac:dyDescent="0.25">
      <c r="A696" s="46" t="s">
        <v>1270</v>
      </c>
      <c r="B696" s="45">
        <v>8</v>
      </c>
    </row>
    <row r="697" spans="1:2" x14ac:dyDescent="0.25">
      <c r="A697" s="46" t="s">
        <v>1269</v>
      </c>
      <c r="B697" s="45">
        <v>26</v>
      </c>
    </row>
    <row r="698" spans="1:2" x14ac:dyDescent="0.25">
      <c r="A698" s="46" t="s">
        <v>1268</v>
      </c>
      <c r="B698" s="45">
        <v>1</v>
      </c>
    </row>
    <row r="699" spans="1:2" x14ac:dyDescent="0.25">
      <c r="A699" s="46" t="s">
        <v>345</v>
      </c>
      <c r="B699" s="45">
        <v>1422</v>
      </c>
    </row>
    <row r="700" spans="1:2" x14ac:dyDescent="0.25">
      <c r="A700" s="46" t="s">
        <v>1267</v>
      </c>
      <c r="B700" s="45">
        <v>34</v>
      </c>
    </row>
    <row r="701" spans="1:2" x14ac:dyDescent="0.25">
      <c r="A701" s="46" t="s">
        <v>1266</v>
      </c>
      <c r="B701" s="45">
        <v>32</v>
      </c>
    </row>
    <row r="702" spans="1:2" x14ac:dyDescent="0.25">
      <c r="A702" s="46" t="s">
        <v>1265</v>
      </c>
      <c r="B702" s="45">
        <v>62</v>
      </c>
    </row>
    <row r="703" spans="1:2" x14ac:dyDescent="0.25">
      <c r="A703" s="46" t="s">
        <v>1264</v>
      </c>
      <c r="B703" s="45">
        <v>12</v>
      </c>
    </row>
    <row r="704" spans="1:2" x14ac:dyDescent="0.25">
      <c r="A704" s="46" t="s">
        <v>1263</v>
      </c>
      <c r="B704" s="45">
        <v>30</v>
      </c>
    </row>
    <row r="705" spans="1:2" x14ac:dyDescent="0.25">
      <c r="A705" s="46" t="s">
        <v>1262</v>
      </c>
      <c r="B705" s="45">
        <v>21</v>
      </c>
    </row>
    <row r="706" spans="1:2" x14ac:dyDescent="0.25">
      <c r="A706" s="46" t="s">
        <v>1261</v>
      </c>
      <c r="B706" s="45">
        <v>27</v>
      </c>
    </row>
    <row r="707" spans="1:2" x14ac:dyDescent="0.25">
      <c r="A707" s="46" t="s">
        <v>1260</v>
      </c>
      <c r="B707" s="45">
        <v>1</v>
      </c>
    </row>
    <row r="708" spans="1:2" x14ac:dyDescent="0.25">
      <c r="A708" s="46" t="s">
        <v>1259</v>
      </c>
      <c r="B708" s="45">
        <v>6</v>
      </c>
    </row>
    <row r="709" spans="1:2" x14ac:dyDescent="0.25">
      <c r="A709" s="46" t="s">
        <v>1258</v>
      </c>
      <c r="B709" s="45">
        <v>433</v>
      </c>
    </row>
    <row r="710" spans="1:2" x14ac:dyDescent="0.25">
      <c r="A710" s="46" t="s">
        <v>1257</v>
      </c>
      <c r="B710" s="45">
        <v>205</v>
      </c>
    </row>
    <row r="711" spans="1:2" x14ac:dyDescent="0.25">
      <c r="A711" s="46" t="s">
        <v>1256</v>
      </c>
      <c r="B711" s="45">
        <v>11</v>
      </c>
    </row>
    <row r="712" spans="1:2" x14ac:dyDescent="0.25">
      <c r="A712" s="46" t="s">
        <v>344</v>
      </c>
      <c r="B712" s="45">
        <v>1760</v>
      </c>
    </row>
    <row r="713" spans="1:2" x14ac:dyDescent="0.25">
      <c r="A713" s="46" t="s">
        <v>343</v>
      </c>
      <c r="B713" s="45">
        <v>1675</v>
      </c>
    </row>
    <row r="714" spans="1:2" x14ac:dyDescent="0.25">
      <c r="A714" s="46" t="s">
        <v>1255</v>
      </c>
      <c r="B714" s="45">
        <v>353</v>
      </c>
    </row>
    <row r="715" spans="1:2" x14ac:dyDescent="0.25">
      <c r="A715" s="46" t="s">
        <v>1254</v>
      </c>
      <c r="B715" s="45">
        <v>6</v>
      </c>
    </row>
    <row r="716" spans="1:2" x14ac:dyDescent="0.25">
      <c r="A716" s="46" t="s">
        <v>1253</v>
      </c>
      <c r="B716" s="45">
        <v>26</v>
      </c>
    </row>
    <row r="717" spans="1:2" x14ac:dyDescent="0.25">
      <c r="A717" s="46" t="s">
        <v>342</v>
      </c>
      <c r="B717" s="45">
        <v>767</v>
      </c>
    </row>
    <row r="718" spans="1:2" x14ac:dyDescent="0.25">
      <c r="A718" s="46" t="s">
        <v>1252</v>
      </c>
      <c r="B718" s="45">
        <v>56</v>
      </c>
    </row>
    <row r="719" spans="1:2" x14ac:dyDescent="0.25">
      <c r="A719" s="46" t="s">
        <v>1251</v>
      </c>
      <c r="B719" s="45">
        <v>19</v>
      </c>
    </row>
    <row r="720" spans="1:2" x14ac:dyDescent="0.25">
      <c r="A720" s="46" t="s">
        <v>1250</v>
      </c>
      <c r="B720" s="45">
        <v>112</v>
      </c>
    </row>
    <row r="721" spans="1:2" x14ac:dyDescent="0.25">
      <c r="A721" s="46" t="s">
        <v>1249</v>
      </c>
      <c r="B721" s="45">
        <v>1</v>
      </c>
    </row>
    <row r="722" spans="1:2" x14ac:dyDescent="0.25">
      <c r="A722" s="46" t="s">
        <v>1248</v>
      </c>
      <c r="B722" s="45">
        <v>23</v>
      </c>
    </row>
    <row r="723" spans="1:2" x14ac:dyDescent="0.25">
      <c r="A723" s="46" t="s">
        <v>1247</v>
      </c>
      <c r="B723" s="45">
        <v>206</v>
      </c>
    </row>
    <row r="724" spans="1:2" x14ac:dyDescent="0.25">
      <c r="A724" s="46" t="s">
        <v>1246</v>
      </c>
      <c r="B724" s="45">
        <v>1122</v>
      </c>
    </row>
    <row r="725" spans="1:2" x14ac:dyDescent="0.25">
      <c r="A725" s="46" t="s">
        <v>341</v>
      </c>
      <c r="B725" s="45">
        <v>105</v>
      </c>
    </row>
    <row r="726" spans="1:2" x14ac:dyDescent="0.25">
      <c r="A726" s="46" t="s">
        <v>4</v>
      </c>
      <c r="B726" s="45">
        <v>1891</v>
      </c>
    </row>
    <row r="727" spans="1:2" x14ac:dyDescent="0.25">
      <c r="A727" s="46" t="s">
        <v>1245</v>
      </c>
      <c r="B727" s="45">
        <v>1</v>
      </c>
    </row>
    <row r="728" spans="1:2" x14ac:dyDescent="0.25">
      <c r="A728" s="46" t="s">
        <v>340</v>
      </c>
      <c r="B728" s="45">
        <v>882</v>
      </c>
    </row>
    <row r="729" spans="1:2" x14ac:dyDescent="0.25">
      <c r="A729" s="46" t="s">
        <v>1244</v>
      </c>
      <c r="B729" s="45">
        <v>1</v>
      </c>
    </row>
    <row r="730" spans="1:2" x14ac:dyDescent="0.25">
      <c r="A730" s="46" t="s">
        <v>1243</v>
      </c>
      <c r="B730" s="45">
        <v>19</v>
      </c>
    </row>
    <row r="731" spans="1:2" x14ac:dyDescent="0.25">
      <c r="A731" s="46" t="s">
        <v>1242</v>
      </c>
      <c r="B731" s="45">
        <v>99</v>
      </c>
    </row>
    <row r="732" spans="1:2" x14ac:dyDescent="0.25">
      <c r="A732" s="46" t="s">
        <v>1241</v>
      </c>
      <c r="B732" s="45">
        <v>19</v>
      </c>
    </row>
    <row r="733" spans="1:2" x14ac:dyDescent="0.25">
      <c r="A733" s="46" t="s">
        <v>1240</v>
      </c>
      <c r="B733" s="45">
        <v>1189</v>
      </c>
    </row>
    <row r="734" spans="1:2" x14ac:dyDescent="0.25">
      <c r="A734" s="46" t="s">
        <v>1239</v>
      </c>
      <c r="B734" s="45">
        <v>1082</v>
      </c>
    </row>
    <row r="735" spans="1:2" x14ac:dyDescent="0.25">
      <c r="A735" s="46" t="s">
        <v>1238</v>
      </c>
      <c r="B735" s="45">
        <v>43</v>
      </c>
    </row>
    <row r="736" spans="1:2" x14ac:dyDescent="0.25">
      <c r="A736" s="46" t="s">
        <v>1237</v>
      </c>
      <c r="B736" s="45">
        <v>56</v>
      </c>
    </row>
    <row r="737" spans="1:2" x14ac:dyDescent="0.25">
      <c r="A737" s="46" t="s">
        <v>1236</v>
      </c>
      <c r="B737" s="45">
        <v>157</v>
      </c>
    </row>
    <row r="738" spans="1:2" x14ac:dyDescent="0.25">
      <c r="A738" s="46" t="s">
        <v>339</v>
      </c>
      <c r="B738" s="45">
        <v>2463</v>
      </c>
    </row>
    <row r="739" spans="1:2" x14ac:dyDescent="0.25">
      <c r="A739" s="46" t="s">
        <v>1235</v>
      </c>
      <c r="B739" s="45">
        <v>53</v>
      </c>
    </row>
    <row r="740" spans="1:2" x14ac:dyDescent="0.25">
      <c r="A740" s="46" t="s">
        <v>1234</v>
      </c>
      <c r="B740" s="45">
        <v>20</v>
      </c>
    </row>
    <row r="741" spans="1:2" x14ac:dyDescent="0.25">
      <c r="A741" s="46" t="s">
        <v>1233</v>
      </c>
      <c r="B741" s="45">
        <v>91</v>
      </c>
    </row>
    <row r="742" spans="1:2" x14ac:dyDescent="0.25">
      <c r="A742" s="46" t="s">
        <v>338</v>
      </c>
      <c r="B742" s="45">
        <v>26</v>
      </c>
    </row>
    <row r="743" spans="1:2" x14ac:dyDescent="0.25">
      <c r="A743" s="46" t="s">
        <v>1232</v>
      </c>
      <c r="B743" s="45">
        <v>82</v>
      </c>
    </row>
    <row r="744" spans="1:2" x14ac:dyDescent="0.25">
      <c r="A744" s="46" t="s">
        <v>1231</v>
      </c>
      <c r="B744" s="45">
        <v>280</v>
      </c>
    </row>
    <row r="745" spans="1:2" x14ac:dyDescent="0.25">
      <c r="A745" s="46" t="s">
        <v>1230</v>
      </c>
      <c r="B745" s="45">
        <v>20</v>
      </c>
    </row>
    <row r="746" spans="1:2" x14ac:dyDescent="0.25">
      <c r="A746" s="46" t="s">
        <v>1229</v>
      </c>
      <c r="B746" s="45">
        <v>20</v>
      </c>
    </row>
    <row r="747" spans="1:2" x14ac:dyDescent="0.25">
      <c r="A747" s="46" t="s">
        <v>1228</v>
      </c>
      <c r="B747" s="45">
        <v>17</v>
      </c>
    </row>
    <row r="748" spans="1:2" x14ac:dyDescent="0.25">
      <c r="A748" s="46" t="s">
        <v>1227</v>
      </c>
      <c r="B748" s="45">
        <v>68</v>
      </c>
    </row>
    <row r="749" spans="1:2" x14ac:dyDescent="0.25">
      <c r="A749" s="46" t="s">
        <v>1226</v>
      </c>
      <c r="B749" s="45">
        <v>190</v>
      </c>
    </row>
    <row r="750" spans="1:2" x14ac:dyDescent="0.25">
      <c r="A750" s="46" t="s">
        <v>1225</v>
      </c>
      <c r="B750" s="45">
        <v>83</v>
      </c>
    </row>
    <row r="751" spans="1:2" x14ac:dyDescent="0.25">
      <c r="A751" s="46" t="s">
        <v>336</v>
      </c>
      <c r="B751" s="45">
        <v>939</v>
      </c>
    </row>
    <row r="752" spans="1:2" x14ac:dyDescent="0.25">
      <c r="A752" s="46" t="s">
        <v>1224</v>
      </c>
      <c r="B752" s="45">
        <v>2178</v>
      </c>
    </row>
    <row r="753" spans="1:2" x14ac:dyDescent="0.25">
      <c r="A753" s="46" t="s">
        <v>1223</v>
      </c>
      <c r="B753" s="45">
        <v>357</v>
      </c>
    </row>
    <row r="754" spans="1:2" x14ac:dyDescent="0.25">
      <c r="A754" s="46" t="s">
        <v>1222</v>
      </c>
      <c r="B754" s="45">
        <v>299</v>
      </c>
    </row>
    <row r="755" spans="1:2" x14ac:dyDescent="0.25">
      <c r="A755" s="46" t="s">
        <v>1221</v>
      </c>
      <c r="B755" s="45">
        <v>117</v>
      </c>
    </row>
    <row r="756" spans="1:2" x14ac:dyDescent="0.25">
      <c r="A756" s="46" t="s">
        <v>1220</v>
      </c>
      <c r="B756" s="45">
        <v>10</v>
      </c>
    </row>
    <row r="757" spans="1:2" x14ac:dyDescent="0.25">
      <c r="A757" s="46" t="s">
        <v>1219</v>
      </c>
      <c r="B757" s="45">
        <v>835</v>
      </c>
    </row>
    <row r="758" spans="1:2" x14ac:dyDescent="0.25">
      <c r="A758" s="46" t="s">
        <v>335</v>
      </c>
      <c r="B758" s="45">
        <v>93</v>
      </c>
    </row>
    <row r="759" spans="1:2" x14ac:dyDescent="0.25">
      <c r="A759" s="46" t="s">
        <v>1218</v>
      </c>
      <c r="B759" s="45">
        <v>157</v>
      </c>
    </row>
    <row r="760" spans="1:2" x14ac:dyDescent="0.25">
      <c r="A760" s="46" t="s">
        <v>1217</v>
      </c>
      <c r="B760" s="45">
        <v>36</v>
      </c>
    </row>
    <row r="761" spans="1:2" x14ac:dyDescent="0.25">
      <c r="A761" s="46" t="s">
        <v>1216</v>
      </c>
      <c r="B761" s="45">
        <v>598</v>
      </c>
    </row>
    <row r="762" spans="1:2" x14ac:dyDescent="0.25">
      <c r="A762" s="46" t="s">
        <v>334</v>
      </c>
      <c r="B762" s="45">
        <v>191</v>
      </c>
    </row>
    <row r="763" spans="1:2" x14ac:dyDescent="0.25">
      <c r="A763" s="46" t="s">
        <v>1215</v>
      </c>
      <c r="B763" s="45">
        <v>43</v>
      </c>
    </row>
    <row r="764" spans="1:2" x14ac:dyDescent="0.25">
      <c r="A764" s="46" t="s">
        <v>1214</v>
      </c>
      <c r="B764" s="45">
        <v>15</v>
      </c>
    </row>
    <row r="765" spans="1:2" x14ac:dyDescent="0.25">
      <c r="A765" s="46" t="s">
        <v>1213</v>
      </c>
      <c r="B765" s="45">
        <v>25</v>
      </c>
    </row>
    <row r="766" spans="1:2" x14ac:dyDescent="0.25">
      <c r="A766" s="46" t="s">
        <v>1212</v>
      </c>
      <c r="B766" s="45">
        <v>14</v>
      </c>
    </row>
    <row r="767" spans="1:2" x14ac:dyDescent="0.25">
      <c r="A767" s="46" t="s">
        <v>333</v>
      </c>
      <c r="B767" s="45">
        <v>4118</v>
      </c>
    </row>
    <row r="768" spans="1:2" x14ac:dyDescent="0.25">
      <c r="A768" s="46" t="s">
        <v>1211</v>
      </c>
      <c r="B768" s="45">
        <v>619</v>
      </c>
    </row>
    <row r="769" spans="1:2" x14ac:dyDescent="0.25">
      <c r="A769" s="46" t="s">
        <v>1210</v>
      </c>
      <c r="B769" s="45">
        <v>13</v>
      </c>
    </row>
    <row r="770" spans="1:2" x14ac:dyDescent="0.25">
      <c r="A770" s="46" t="s">
        <v>1209</v>
      </c>
      <c r="B770" s="45">
        <v>18</v>
      </c>
    </row>
    <row r="771" spans="1:2" x14ac:dyDescent="0.25">
      <c r="A771" s="46" t="s">
        <v>1208</v>
      </c>
      <c r="B771" s="45">
        <v>372</v>
      </c>
    </row>
    <row r="772" spans="1:2" x14ac:dyDescent="0.25">
      <c r="A772" s="46" t="s">
        <v>1207</v>
      </c>
      <c r="B772" s="45">
        <v>12</v>
      </c>
    </row>
    <row r="773" spans="1:2" x14ac:dyDescent="0.25">
      <c r="A773" s="46" t="s">
        <v>1206</v>
      </c>
      <c r="B773" s="45">
        <v>8</v>
      </c>
    </row>
    <row r="774" spans="1:2" x14ac:dyDescent="0.25">
      <c r="A774" s="46" t="s">
        <v>332</v>
      </c>
      <c r="B774" s="45">
        <v>1068</v>
      </c>
    </row>
    <row r="775" spans="1:2" x14ac:dyDescent="0.25">
      <c r="A775" s="46" t="s">
        <v>1205</v>
      </c>
      <c r="B775" s="45">
        <v>17</v>
      </c>
    </row>
    <row r="776" spans="1:2" x14ac:dyDescent="0.25">
      <c r="A776" s="46" t="s">
        <v>1204</v>
      </c>
      <c r="B776" s="45">
        <v>29</v>
      </c>
    </row>
    <row r="777" spans="1:2" x14ac:dyDescent="0.25">
      <c r="A777" s="46" t="s">
        <v>1203</v>
      </c>
      <c r="B777" s="45">
        <v>32</v>
      </c>
    </row>
    <row r="778" spans="1:2" x14ac:dyDescent="0.25">
      <c r="A778" s="46" t="s">
        <v>1202</v>
      </c>
      <c r="B778" s="45">
        <v>1</v>
      </c>
    </row>
    <row r="779" spans="1:2" x14ac:dyDescent="0.25">
      <c r="A779" s="46" t="s">
        <v>331</v>
      </c>
      <c r="B779" s="45">
        <v>577</v>
      </c>
    </row>
    <row r="780" spans="1:2" x14ac:dyDescent="0.25">
      <c r="A780" s="46" t="s">
        <v>1201</v>
      </c>
      <c r="B780" s="45">
        <v>1485</v>
      </c>
    </row>
    <row r="781" spans="1:2" x14ac:dyDescent="0.25">
      <c r="A781" s="46" t="s">
        <v>1200</v>
      </c>
      <c r="B781" s="45">
        <v>68</v>
      </c>
    </row>
    <row r="782" spans="1:2" x14ac:dyDescent="0.25">
      <c r="A782" s="46" t="s">
        <v>330</v>
      </c>
      <c r="B782" s="45">
        <v>1557</v>
      </c>
    </row>
    <row r="783" spans="1:2" x14ac:dyDescent="0.25">
      <c r="A783" s="46" t="s">
        <v>1199</v>
      </c>
      <c r="B783" s="45">
        <v>17</v>
      </c>
    </row>
    <row r="784" spans="1:2" x14ac:dyDescent="0.25">
      <c r="A784" s="46" t="s">
        <v>1198</v>
      </c>
      <c r="B784" s="45">
        <v>30</v>
      </c>
    </row>
    <row r="785" spans="1:2" x14ac:dyDescent="0.25">
      <c r="A785" s="46" t="s">
        <v>1197</v>
      </c>
      <c r="B785" s="45">
        <v>51</v>
      </c>
    </row>
    <row r="786" spans="1:2" x14ac:dyDescent="0.25">
      <c r="A786" s="46" t="s">
        <v>1196</v>
      </c>
      <c r="B786" s="45">
        <v>26</v>
      </c>
    </row>
    <row r="787" spans="1:2" x14ac:dyDescent="0.25">
      <c r="A787" s="46" t="s">
        <v>1195</v>
      </c>
      <c r="B787" s="45">
        <v>50</v>
      </c>
    </row>
    <row r="788" spans="1:2" x14ac:dyDescent="0.25">
      <c r="A788" s="46" t="s">
        <v>329</v>
      </c>
      <c r="B788" s="45">
        <v>1248</v>
      </c>
    </row>
    <row r="789" spans="1:2" x14ac:dyDescent="0.25">
      <c r="A789" s="46" t="s">
        <v>328</v>
      </c>
      <c r="B789" s="45">
        <v>920</v>
      </c>
    </row>
    <row r="790" spans="1:2" x14ac:dyDescent="0.25">
      <c r="A790" s="46" t="s">
        <v>327</v>
      </c>
      <c r="B790" s="45">
        <v>1761</v>
      </c>
    </row>
    <row r="791" spans="1:2" x14ac:dyDescent="0.25">
      <c r="A791" s="46" t="s">
        <v>1194</v>
      </c>
      <c r="B791" s="45">
        <v>332</v>
      </c>
    </row>
    <row r="792" spans="1:2" x14ac:dyDescent="0.25">
      <c r="A792" s="46" t="s">
        <v>1193</v>
      </c>
      <c r="B792" s="45">
        <v>7</v>
      </c>
    </row>
    <row r="793" spans="1:2" x14ac:dyDescent="0.25">
      <c r="A793" s="46" t="s">
        <v>1192</v>
      </c>
      <c r="B793" s="45">
        <v>119</v>
      </c>
    </row>
    <row r="794" spans="1:2" x14ac:dyDescent="0.25">
      <c r="A794" s="46" t="s">
        <v>326</v>
      </c>
      <c r="B794" s="45">
        <v>904</v>
      </c>
    </row>
    <row r="795" spans="1:2" x14ac:dyDescent="0.25">
      <c r="A795" s="46" t="s">
        <v>1191</v>
      </c>
      <c r="B795" s="45">
        <v>3</v>
      </c>
    </row>
    <row r="796" spans="1:2" x14ac:dyDescent="0.25">
      <c r="A796" s="46" t="s">
        <v>1190</v>
      </c>
      <c r="B796" s="45">
        <v>50</v>
      </c>
    </row>
    <row r="797" spans="1:2" x14ac:dyDescent="0.25">
      <c r="A797" s="46" t="s">
        <v>325</v>
      </c>
      <c r="B797" s="45">
        <v>289</v>
      </c>
    </row>
    <row r="798" spans="1:2" x14ac:dyDescent="0.25">
      <c r="A798" s="46" t="s">
        <v>1189</v>
      </c>
      <c r="B798" s="45">
        <v>7</v>
      </c>
    </row>
    <row r="799" spans="1:2" x14ac:dyDescent="0.25">
      <c r="A799" s="46" t="s">
        <v>324</v>
      </c>
      <c r="B799" s="45">
        <v>555</v>
      </c>
    </row>
    <row r="800" spans="1:2" x14ac:dyDescent="0.25">
      <c r="A800" s="46" t="s">
        <v>1188</v>
      </c>
      <c r="B800" s="45">
        <v>31</v>
      </c>
    </row>
    <row r="801" spans="1:2" x14ac:dyDescent="0.25">
      <c r="A801" s="46" t="s">
        <v>1187</v>
      </c>
      <c r="B801" s="45">
        <v>4</v>
      </c>
    </row>
    <row r="802" spans="1:2" x14ac:dyDescent="0.25">
      <c r="A802" s="46" t="s">
        <v>5</v>
      </c>
      <c r="B802" s="45">
        <v>5379</v>
      </c>
    </row>
    <row r="803" spans="1:2" x14ac:dyDescent="0.25">
      <c r="A803" s="46" t="s">
        <v>1186</v>
      </c>
      <c r="B803" s="45">
        <v>6</v>
      </c>
    </row>
    <row r="804" spans="1:2" x14ac:dyDescent="0.25">
      <c r="A804" s="46" t="s">
        <v>322</v>
      </c>
      <c r="B804" s="45">
        <v>752</v>
      </c>
    </row>
    <row r="805" spans="1:2" x14ac:dyDescent="0.25">
      <c r="A805" s="46" t="s">
        <v>1185</v>
      </c>
      <c r="B805" s="45">
        <v>33</v>
      </c>
    </row>
    <row r="806" spans="1:2" x14ac:dyDescent="0.25">
      <c r="A806" s="46" t="s">
        <v>1184</v>
      </c>
      <c r="B806" s="45">
        <v>16</v>
      </c>
    </row>
    <row r="807" spans="1:2" x14ac:dyDescent="0.25">
      <c r="A807" s="46" t="s">
        <v>1183</v>
      </c>
      <c r="B807" s="45">
        <v>1140</v>
      </c>
    </row>
    <row r="808" spans="1:2" x14ac:dyDescent="0.25">
      <c r="A808" s="46" t="s">
        <v>1182</v>
      </c>
      <c r="B808" s="45">
        <v>24</v>
      </c>
    </row>
    <row r="809" spans="1:2" x14ac:dyDescent="0.25">
      <c r="A809" s="46" t="s">
        <v>1181</v>
      </c>
      <c r="B809" s="45">
        <v>581</v>
      </c>
    </row>
    <row r="810" spans="1:2" x14ac:dyDescent="0.25">
      <c r="A810" s="46" t="s">
        <v>321</v>
      </c>
      <c r="B810" s="45">
        <v>1782</v>
      </c>
    </row>
    <row r="811" spans="1:2" x14ac:dyDescent="0.25">
      <c r="A811" s="46" t="s">
        <v>1180</v>
      </c>
      <c r="B811" s="45">
        <v>603</v>
      </c>
    </row>
    <row r="812" spans="1:2" x14ac:dyDescent="0.25">
      <c r="A812" s="46" t="s">
        <v>319</v>
      </c>
      <c r="B812" s="45">
        <v>426</v>
      </c>
    </row>
    <row r="813" spans="1:2" x14ac:dyDescent="0.25">
      <c r="A813" s="46" t="s">
        <v>318</v>
      </c>
      <c r="B813" s="45">
        <v>121</v>
      </c>
    </row>
    <row r="814" spans="1:2" x14ac:dyDescent="0.25">
      <c r="A814" s="46" t="s">
        <v>1179</v>
      </c>
      <c r="B814" s="45">
        <v>188</v>
      </c>
    </row>
    <row r="815" spans="1:2" x14ac:dyDescent="0.25">
      <c r="A815" s="46" t="s">
        <v>317</v>
      </c>
      <c r="B815" s="45">
        <v>1010</v>
      </c>
    </row>
    <row r="816" spans="1:2" x14ac:dyDescent="0.25">
      <c r="A816" s="46" t="s">
        <v>1178</v>
      </c>
      <c r="B816" s="45">
        <v>12</v>
      </c>
    </row>
    <row r="817" spans="1:2" x14ac:dyDescent="0.25">
      <c r="A817" s="46" t="s">
        <v>1177</v>
      </c>
      <c r="B817" s="45">
        <v>628</v>
      </c>
    </row>
    <row r="818" spans="1:2" x14ac:dyDescent="0.25">
      <c r="A818" s="46" t="s">
        <v>1176</v>
      </c>
      <c r="B818" s="45">
        <v>12</v>
      </c>
    </row>
    <row r="819" spans="1:2" x14ac:dyDescent="0.25">
      <c r="A819" s="46" t="s">
        <v>1175</v>
      </c>
      <c r="B819" s="45">
        <v>9</v>
      </c>
    </row>
    <row r="820" spans="1:2" x14ac:dyDescent="0.25">
      <c r="A820" s="46" t="s">
        <v>1174</v>
      </c>
      <c r="B820" s="45">
        <v>36</v>
      </c>
    </row>
    <row r="821" spans="1:2" x14ac:dyDescent="0.25">
      <c r="A821" s="46" t="s">
        <v>1173</v>
      </c>
      <c r="B821" s="45">
        <v>8</v>
      </c>
    </row>
    <row r="822" spans="1:2" x14ac:dyDescent="0.25">
      <c r="A822" s="46" t="s">
        <v>1172</v>
      </c>
      <c r="B822" s="45">
        <v>11</v>
      </c>
    </row>
    <row r="823" spans="1:2" x14ac:dyDescent="0.25">
      <c r="A823" s="46" t="s">
        <v>1171</v>
      </c>
      <c r="B823" s="45">
        <v>22</v>
      </c>
    </row>
    <row r="824" spans="1:2" x14ac:dyDescent="0.25">
      <c r="A824" s="46" t="s">
        <v>1170</v>
      </c>
      <c r="B824" s="45">
        <v>25</v>
      </c>
    </row>
    <row r="825" spans="1:2" x14ac:dyDescent="0.25">
      <c r="A825" s="46" t="s">
        <v>1169</v>
      </c>
      <c r="B825" s="45">
        <v>64</v>
      </c>
    </row>
    <row r="826" spans="1:2" x14ac:dyDescent="0.25">
      <c r="A826" s="46" t="s">
        <v>1168</v>
      </c>
      <c r="B826" s="45">
        <v>34</v>
      </c>
    </row>
    <row r="827" spans="1:2" x14ac:dyDescent="0.25">
      <c r="A827" s="46" t="s">
        <v>1167</v>
      </c>
      <c r="B827" s="45">
        <v>1290</v>
      </c>
    </row>
    <row r="828" spans="1:2" x14ac:dyDescent="0.25">
      <c r="A828" s="46" t="s">
        <v>1166</v>
      </c>
      <c r="B828" s="45">
        <v>8</v>
      </c>
    </row>
    <row r="829" spans="1:2" x14ac:dyDescent="0.25">
      <c r="A829" s="46" t="s">
        <v>1165</v>
      </c>
      <c r="B829" s="45">
        <v>549</v>
      </c>
    </row>
    <row r="830" spans="1:2" x14ac:dyDescent="0.25">
      <c r="A830" s="46" t="s">
        <v>315</v>
      </c>
      <c r="B830" s="45">
        <v>2087</v>
      </c>
    </row>
    <row r="831" spans="1:2" x14ac:dyDescent="0.25">
      <c r="A831" s="46" t="s">
        <v>314</v>
      </c>
      <c r="B831" s="45">
        <v>16</v>
      </c>
    </row>
    <row r="832" spans="1:2" x14ac:dyDescent="0.25">
      <c r="A832" s="46" t="s">
        <v>1164</v>
      </c>
      <c r="B832" s="45">
        <v>27</v>
      </c>
    </row>
    <row r="833" spans="1:2" x14ac:dyDescent="0.25">
      <c r="A833" s="46" t="s">
        <v>1163</v>
      </c>
      <c r="B833" s="45">
        <v>17</v>
      </c>
    </row>
    <row r="834" spans="1:2" x14ac:dyDescent="0.25">
      <c r="A834" s="46" t="s">
        <v>1162</v>
      </c>
      <c r="B834" s="45">
        <v>131</v>
      </c>
    </row>
    <row r="835" spans="1:2" x14ac:dyDescent="0.25">
      <c r="A835" s="46" t="s">
        <v>1161</v>
      </c>
      <c r="B835" s="45">
        <v>2469</v>
      </c>
    </row>
    <row r="836" spans="1:2" x14ac:dyDescent="0.25">
      <c r="A836" s="46" t="s">
        <v>313</v>
      </c>
      <c r="B836" s="45">
        <v>827</v>
      </c>
    </row>
    <row r="837" spans="1:2" x14ac:dyDescent="0.25">
      <c r="A837" s="46" t="s">
        <v>1160</v>
      </c>
      <c r="B837" s="45">
        <v>21</v>
      </c>
    </row>
    <row r="838" spans="1:2" x14ac:dyDescent="0.25">
      <c r="A838" s="46" t="s">
        <v>1159</v>
      </c>
      <c r="B838" s="45">
        <v>21</v>
      </c>
    </row>
    <row r="839" spans="1:2" x14ac:dyDescent="0.25">
      <c r="A839" s="46" t="s">
        <v>1158</v>
      </c>
      <c r="B839" s="45">
        <v>3</v>
      </c>
    </row>
    <row r="840" spans="1:2" x14ac:dyDescent="0.25">
      <c r="A840" s="46" t="s">
        <v>1157</v>
      </c>
      <c r="B840" s="45">
        <v>30</v>
      </c>
    </row>
    <row r="841" spans="1:2" x14ac:dyDescent="0.25">
      <c r="A841" s="46" t="s">
        <v>1156</v>
      </c>
      <c r="B841" s="45">
        <v>50</v>
      </c>
    </row>
    <row r="842" spans="1:2" x14ac:dyDescent="0.25">
      <c r="A842" s="46" t="s">
        <v>1155</v>
      </c>
      <c r="B842" s="45">
        <v>510</v>
      </c>
    </row>
    <row r="843" spans="1:2" x14ac:dyDescent="0.25">
      <c r="A843" s="46" t="s">
        <v>1154</v>
      </c>
      <c r="B843" s="45">
        <v>104</v>
      </c>
    </row>
    <row r="844" spans="1:2" x14ac:dyDescent="0.25">
      <c r="A844" s="46" t="s">
        <v>1153</v>
      </c>
      <c r="B844" s="45">
        <v>121</v>
      </c>
    </row>
    <row r="845" spans="1:2" x14ac:dyDescent="0.25">
      <c r="A845" s="46" t="s">
        <v>1152</v>
      </c>
      <c r="B845" s="45">
        <v>14</v>
      </c>
    </row>
    <row r="846" spans="1:2" x14ac:dyDescent="0.25">
      <c r="A846" s="46" t="s">
        <v>1151</v>
      </c>
      <c r="B846" s="45">
        <v>62</v>
      </c>
    </row>
    <row r="847" spans="1:2" x14ac:dyDescent="0.25">
      <c r="A847" s="46" t="s">
        <v>312</v>
      </c>
      <c r="B847" s="45">
        <v>797</v>
      </c>
    </row>
    <row r="848" spans="1:2" x14ac:dyDescent="0.25">
      <c r="A848" s="46" t="s">
        <v>1150</v>
      </c>
      <c r="B848" s="45">
        <v>24</v>
      </c>
    </row>
    <row r="849" spans="1:2" x14ac:dyDescent="0.25">
      <c r="A849" s="46" t="s">
        <v>311</v>
      </c>
      <c r="B849" s="45">
        <v>2807</v>
      </c>
    </row>
    <row r="850" spans="1:2" x14ac:dyDescent="0.25">
      <c r="A850" s="46" t="s">
        <v>1149</v>
      </c>
      <c r="B850" s="45">
        <v>14</v>
      </c>
    </row>
    <row r="851" spans="1:2" x14ac:dyDescent="0.25">
      <c r="A851" s="46" t="s">
        <v>310</v>
      </c>
      <c r="B851" s="45">
        <v>1244</v>
      </c>
    </row>
    <row r="852" spans="1:2" x14ac:dyDescent="0.25">
      <c r="A852" s="46" t="s">
        <v>1148</v>
      </c>
      <c r="B852" s="45">
        <v>2</v>
      </c>
    </row>
    <row r="853" spans="1:2" x14ac:dyDescent="0.25">
      <c r="A853" s="46" t="s">
        <v>1147</v>
      </c>
      <c r="B853" s="45">
        <v>95</v>
      </c>
    </row>
    <row r="854" spans="1:2" x14ac:dyDescent="0.25">
      <c r="A854" s="46" t="s">
        <v>309</v>
      </c>
      <c r="B854" s="45">
        <v>2319</v>
      </c>
    </row>
    <row r="855" spans="1:2" x14ac:dyDescent="0.25">
      <c r="A855" s="46" t="s">
        <v>308</v>
      </c>
      <c r="B855" s="45">
        <v>2748</v>
      </c>
    </row>
    <row r="856" spans="1:2" x14ac:dyDescent="0.25">
      <c r="A856" s="46" t="s">
        <v>307</v>
      </c>
      <c r="B856" s="45">
        <v>2272</v>
      </c>
    </row>
    <row r="857" spans="1:2" x14ac:dyDescent="0.25">
      <c r="A857" s="46" t="s">
        <v>1146</v>
      </c>
      <c r="B857" s="45">
        <v>8</v>
      </c>
    </row>
    <row r="858" spans="1:2" x14ac:dyDescent="0.25">
      <c r="A858" s="46" t="s">
        <v>1145</v>
      </c>
      <c r="B858" s="45">
        <v>83</v>
      </c>
    </row>
    <row r="859" spans="1:2" x14ac:dyDescent="0.25">
      <c r="A859" s="46" t="s">
        <v>1144</v>
      </c>
      <c r="B859" s="45">
        <v>65</v>
      </c>
    </row>
    <row r="860" spans="1:2" x14ac:dyDescent="0.25">
      <c r="A860" s="46" t="s">
        <v>305</v>
      </c>
      <c r="B860" s="45">
        <v>509</v>
      </c>
    </row>
    <row r="861" spans="1:2" x14ac:dyDescent="0.25">
      <c r="A861" s="46" t="s">
        <v>1143</v>
      </c>
      <c r="B861" s="45">
        <v>56</v>
      </c>
    </row>
    <row r="862" spans="1:2" x14ac:dyDescent="0.25">
      <c r="A862" s="46" t="s">
        <v>1142</v>
      </c>
      <c r="B862" s="45">
        <v>2</v>
      </c>
    </row>
    <row r="863" spans="1:2" x14ac:dyDescent="0.25">
      <c r="A863" s="46" t="s">
        <v>1141</v>
      </c>
      <c r="B863" s="45">
        <v>115</v>
      </c>
    </row>
    <row r="864" spans="1:2" x14ac:dyDescent="0.25">
      <c r="A864" s="46" t="s">
        <v>1140</v>
      </c>
      <c r="B864" s="45">
        <v>10</v>
      </c>
    </row>
    <row r="865" spans="1:2" x14ac:dyDescent="0.25">
      <c r="A865" s="46" t="s">
        <v>1139</v>
      </c>
      <c r="B865" s="45">
        <v>62</v>
      </c>
    </row>
    <row r="866" spans="1:2" x14ac:dyDescent="0.25">
      <c r="A866" s="46" t="s">
        <v>1138</v>
      </c>
      <c r="B866" s="45">
        <v>9</v>
      </c>
    </row>
    <row r="867" spans="1:2" x14ac:dyDescent="0.25">
      <c r="A867" s="46" t="s">
        <v>1137</v>
      </c>
      <c r="B867" s="45">
        <v>19</v>
      </c>
    </row>
    <row r="868" spans="1:2" x14ac:dyDescent="0.25">
      <c r="A868" s="46" t="s">
        <v>1136</v>
      </c>
      <c r="B868" s="45">
        <v>450</v>
      </c>
    </row>
    <row r="869" spans="1:2" x14ac:dyDescent="0.25">
      <c r="A869" s="46" t="s">
        <v>1135</v>
      </c>
      <c r="B869" s="45">
        <v>1818</v>
      </c>
    </row>
    <row r="870" spans="1:2" x14ac:dyDescent="0.25">
      <c r="A870" s="46" t="s">
        <v>1134</v>
      </c>
      <c r="B870" s="45">
        <v>103</v>
      </c>
    </row>
    <row r="871" spans="1:2" x14ac:dyDescent="0.25">
      <c r="A871" s="46" t="s">
        <v>1133</v>
      </c>
      <c r="B871" s="45">
        <v>285</v>
      </c>
    </row>
    <row r="872" spans="1:2" x14ac:dyDescent="0.25">
      <c r="A872" s="46" t="s">
        <v>1132</v>
      </c>
      <c r="B872" s="45">
        <v>25</v>
      </c>
    </row>
    <row r="873" spans="1:2" x14ac:dyDescent="0.25">
      <c r="A873" s="46" t="s">
        <v>1131</v>
      </c>
      <c r="B873" s="45">
        <v>96</v>
      </c>
    </row>
    <row r="874" spans="1:2" x14ac:dyDescent="0.25">
      <c r="A874" s="46" t="s">
        <v>1130</v>
      </c>
      <c r="B874" s="45">
        <v>91</v>
      </c>
    </row>
    <row r="875" spans="1:2" x14ac:dyDescent="0.25">
      <c r="A875" s="46" t="s">
        <v>1129</v>
      </c>
      <c r="B875" s="45">
        <v>26</v>
      </c>
    </row>
    <row r="876" spans="1:2" x14ac:dyDescent="0.25">
      <c r="A876" s="46" t="s">
        <v>1128</v>
      </c>
      <c r="B876" s="45">
        <v>12</v>
      </c>
    </row>
    <row r="877" spans="1:2" x14ac:dyDescent="0.25">
      <c r="A877" s="46" t="s">
        <v>1127</v>
      </c>
      <c r="B877" s="45">
        <v>521</v>
      </c>
    </row>
    <row r="878" spans="1:2" x14ac:dyDescent="0.25">
      <c r="A878" s="46" t="s">
        <v>1126</v>
      </c>
      <c r="B878" s="45">
        <v>5</v>
      </c>
    </row>
    <row r="879" spans="1:2" x14ac:dyDescent="0.25">
      <c r="A879" s="46" t="s">
        <v>303</v>
      </c>
      <c r="B879" s="45">
        <v>10627</v>
      </c>
    </row>
    <row r="880" spans="1:2" x14ac:dyDescent="0.25">
      <c r="A880" s="46" t="s">
        <v>1125</v>
      </c>
      <c r="B880" s="45">
        <v>19</v>
      </c>
    </row>
    <row r="881" spans="1:2" x14ac:dyDescent="0.25">
      <c r="A881" s="46" t="s">
        <v>302</v>
      </c>
      <c r="B881" s="45">
        <v>1504</v>
      </c>
    </row>
    <row r="882" spans="1:2" x14ac:dyDescent="0.25">
      <c r="A882" s="46" t="s">
        <v>1124</v>
      </c>
      <c r="B882" s="45">
        <v>13</v>
      </c>
    </row>
    <row r="883" spans="1:2" x14ac:dyDescent="0.25">
      <c r="A883" s="46" t="s">
        <v>1123</v>
      </c>
      <c r="B883" s="45">
        <v>9</v>
      </c>
    </row>
    <row r="884" spans="1:2" x14ac:dyDescent="0.25">
      <c r="A884" s="46" t="s">
        <v>1122</v>
      </c>
      <c r="B884" s="45">
        <v>54</v>
      </c>
    </row>
    <row r="885" spans="1:2" x14ac:dyDescent="0.25">
      <c r="A885" s="46" t="s">
        <v>1121</v>
      </c>
      <c r="B885" s="45">
        <v>1</v>
      </c>
    </row>
    <row r="886" spans="1:2" x14ac:dyDescent="0.25">
      <c r="A886" s="46" t="s">
        <v>1120</v>
      </c>
      <c r="B886" s="45">
        <v>6233</v>
      </c>
    </row>
    <row r="887" spans="1:2" x14ac:dyDescent="0.25">
      <c r="A887" s="46" t="s">
        <v>1119</v>
      </c>
      <c r="B887" s="45">
        <v>6</v>
      </c>
    </row>
    <row r="888" spans="1:2" x14ac:dyDescent="0.25">
      <c r="A888" s="46" t="s">
        <v>1118</v>
      </c>
      <c r="B888" s="45">
        <v>63</v>
      </c>
    </row>
    <row r="889" spans="1:2" x14ac:dyDescent="0.25">
      <c r="A889" s="46" t="s">
        <v>1117</v>
      </c>
      <c r="B889" s="45">
        <v>34</v>
      </c>
    </row>
    <row r="890" spans="1:2" x14ac:dyDescent="0.25">
      <c r="A890" s="46" t="s">
        <v>1116</v>
      </c>
      <c r="B890" s="45">
        <v>62</v>
      </c>
    </row>
    <row r="891" spans="1:2" x14ac:dyDescent="0.25">
      <c r="A891" s="46" t="s">
        <v>1115</v>
      </c>
      <c r="B891" s="45">
        <v>69</v>
      </c>
    </row>
    <row r="892" spans="1:2" x14ac:dyDescent="0.25">
      <c r="A892" s="46" t="s">
        <v>1114</v>
      </c>
      <c r="B892" s="45">
        <v>9</v>
      </c>
    </row>
    <row r="893" spans="1:2" x14ac:dyDescent="0.25">
      <c r="A893" s="46" t="s">
        <v>1113</v>
      </c>
      <c r="B893" s="45">
        <v>168</v>
      </c>
    </row>
    <row r="894" spans="1:2" x14ac:dyDescent="0.25">
      <c r="A894" s="46" t="s">
        <v>1112</v>
      </c>
      <c r="B894" s="45">
        <v>18</v>
      </c>
    </row>
    <row r="895" spans="1:2" x14ac:dyDescent="0.25">
      <c r="A895" s="46" t="s">
        <v>1111</v>
      </c>
      <c r="B895" s="45">
        <v>551</v>
      </c>
    </row>
    <row r="896" spans="1:2" x14ac:dyDescent="0.25">
      <c r="A896" s="46" t="s">
        <v>1110</v>
      </c>
      <c r="B896" s="45">
        <v>6</v>
      </c>
    </row>
    <row r="897" spans="1:2" x14ac:dyDescent="0.25">
      <c r="A897" s="46" t="s">
        <v>1109</v>
      </c>
      <c r="B897" s="45">
        <v>57</v>
      </c>
    </row>
    <row r="898" spans="1:2" x14ac:dyDescent="0.25">
      <c r="A898" s="46" t="s">
        <v>1108</v>
      </c>
      <c r="B898" s="45">
        <v>18</v>
      </c>
    </row>
    <row r="899" spans="1:2" x14ac:dyDescent="0.25">
      <c r="A899" s="46" t="s">
        <v>1107</v>
      </c>
      <c r="B899" s="45">
        <v>12</v>
      </c>
    </row>
    <row r="900" spans="1:2" x14ac:dyDescent="0.25">
      <c r="A900" s="46" t="s">
        <v>1106</v>
      </c>
      <c r="B900" s="45">
        <v>84</v>
      </c>
    </row>
    <row r="901" spans="1:2" x14ac:dyDescent="0.25">
      <c r="A901" s="46" t="s">
        <v>301</v>
      </c>
      <c r="B901" s="45">
        <v>12036</v>
      </c>
    </row>
    <row r="902" spans="1:2" x14ac:dyDescent="0.25">
      <c r="A902" s="46" t="s">
        <v>1105</v>
      </c>
      <c r="B902" s="45">
        <v>118</v>
      </c>
    </row>
    <row r="903" spans="1:2" x14ac:dyDescent="0.25">
      <c r="A903" s="46" t="s">
        <v>1104</v>
      </c>
      <c r="B903" s="45">
        <v>25</v>
      </c>
    </row>
    <row r="904" spans="1:2" x14ac:dyDescent="0.25">
      <c r="A904" s="46" t="s">
        <v>1103</v>
      </c>
      <c r="B904" s="45">
        <v>72</v>
      </c>
    </row>
    <row r="905" spans="1:2" x14ac:dyDescent="0.25">
      <c r="A905" s="46" t="s">
        <v>1102</v>
      </c>
      <c r="B905" s="45">
        <v>2</v>
      </c>
    </row>
    <row r="906" spans="1:2" x14ac:dyDescent="0.25">
      <c r="A906" s="46" t="s">
        <v>1101</v>
      </c>
      <c r="B906" s="45">
        <v>57</v>
      </c>
    </row>
    <row r="907" spans="1:2" x14ac:dyDescent="0.25">
      <c r="A907" s="46" t="s">
        <v>1100</v>
      </c>
      <c r="B907" s="45">
        <v>16</v>
      </c>
    </row>
    <row r="908" spans="1:2" x14ac:dyDescent="0.25">
      <c r="A908" s="46" t="s">
        <v>1099</v>
      </c>
      <c r="B908" s="45">
        <v>11</v>
      </c>
    </row>
    <row r="909" spans="1:2" x14ac:dyDescent="0.25">
      <c r="A909" s="46" t="s">
        <v>1098</v>
      </c>
      <c r="B909" s="45">
        <v>21</v>
      </c>
    </row>
    <row r="910" spans="1:2" x14ac:dyDescent="0.25">
      <c r="A910" s="46" t="s">
        <v>1097</v>
      </c>
      <c r="B910" s="45">
        <v>28</v>
      </c>
    </row>
    <row r="911" spans="1:2" x14ac:dyDescent="0.25">
      <c r="A911" s="46" t="s">
        <v>1096</v>
      </c>
      <c r="B911" s="45">
        <v>4</v>
      </c>
    </row>
    <row r="912" spans="1:2" x14ac:dyDescent="0.25">
      <c r="A912" s="46" t="s">
        <v>1095</v>
      </c>
      <c r="B912" s="45">
        <v>165</v>
      </c>
    </row>
    <row r="913" spans="1:2" x14ac:dyDescent="0.25">
      <c r="A913" s="46" t="s">
        <v>1094</v>
      </c>
      <c r="B913" s="45">
        <v>462</v>
      </c>
    </row>
    <row r="914" spans="1:2" x14ac:dyDescent="0.25">
      <c r="A914" s="46" t="s">
        <v>1093</v>
      </c>
      <c r="B914" s="45">
        <v>105</v>
      </c>
    </row>
    <row r="915" spans="1:2" x14ac:dyDescent="0.25">
      <c r="A915" s="46" t="s">
        <v>1092</v>
      </c>
      <c r="B915" s="45">
        <v>1</v>
      </c>
    </row>
    <row r="916" spans="1:2" x14ac:dyDescent="0.25">
      <c r="A916" s="46" t="s">
        <v>1091</v>
      </c>
      <c r="B916" s="45">
        <v>18</v>
      </c>
    </row>
    <row r="917" spans="1:2" x14ac:dyDescent="0.25">
      <c r="A917" s="46" t="s">
        <v>1090</v>
      </c>
      <c r="B917" s="45">
        <v>273</v>
      </c>
    </row>
    <row r="918" spans="1:2" x14ac:dyDescent="0.25">
      <c r="A918" s="46" t="s">
        <v>1089</v>
      </c>
      <c r="B918" s="45">
        <v>10</v>
      </c>
    </row>
    <row r="919" spans="1:2" x14ac:dyDescent="0.25">
      <c r="A919" s="46" t="s">
        <v>1088</v>
      </c>
      <c r="B919" s="45">
        <v>25</v>
      </c>
    </row>
    <row r="920" spans="1:2" x14ac:dyDescent="0.25">
      <c r="A920" s="46" t="s">
        <v>1087</v>
      </c>
      <c r="B920" s="45">
        <v>31</v>
      </c>
    </row>
    <row r="921" spans="1:2" x14ac:dyDescent="0.25">
      <c r="A921" s="46" t="s">
        <v>1086</v>
      </c>
      <c r="B921" s="45">
        <v>15</v>
      </c>
    </row>
    <row r="922" spans="1:2" x14ac:dyDescent="0.25">
      <c r="A922" s="46" t="s">
        <v>1085</v>
      </c>
      <c r="B922" s="45">
        <v>99</v>
      </c>
    </row>
    <row r="923" spans="1:2" x14ac:dyDescent="0.25">
      <c r="A923" s="46" t="s">
        <v>1084</v>
      </c>
      <c r="B923" s="45">
        <v>1</v>
      </c>
    </row>
    <row r="924" spans="1:2" x14ac:dyDescent="0.25">
      <c r="A924" s="46" t="s">
        <v>1083</v>
      </c>
      <c r="B924" s="45">
        <v>17</v>
      </c>
    </row>
    <row r="925" spans="1:2" x14ac:dyDescent="0.25">
      <c r="A925" s="46" t="s">
        <v>1082</v>
      </c>
      <c r="B925" s="45">
        <v>3</v>
      </c>
    </row>
    <row r="926" spans="1:2" x14ac:dyDescent="0.25">
      <c r="A926" s="46" t="s">
        <v>1081</v>
      </c>
      <c r="B926" s="45">
        <v>64</v>
      </c>
    </row>
    <row r="927" spans="1:2" x14ac:dyDescent="0.25">
      <c r="A927" s="46" t="s">
        <v>1080</v>
      </c>
      <c r="B927" s="45">
        <v>182</v>
      </c>
    </row>
    <row r="928" spans="1:2" x14ac:dyDescent="0.25">
      <c r="A928" s="46" t="s">
        <v>1079</v>
      </c>
      <c r="B928" s="45">
        <v>39</v>
      </c>
    </row>
    <row r="929" spans="1:2" x14ac:dyDescent="0.25">
      <c r="A929" s="46" t="s">
        <v>299</v>
      </c>
      <c r="B929" s="45">
        <v>1715</v>
      </c>
    </row>
    <row r="930" spans="1:2" x14ac:dyDescent="0.25">
      <c r="A930" s="46" t="s">
        <v>1078</v>
      </c>
      <c r="B930" s="45">
        <v>71</v>
      </c>
    </row>
    <row r="931" spans="1:2" x14ac:dyDescent="0.25">
      <c r="A931" s="46" t="s">
        <v>298</v>
      </c>
      <c r="B931" s="45">
        <v>2345</v>
      </c>
    </row>
    <row r="932" spans="1:2" x14ac:dyDescent="0.25">
      <c r="A932" s="46" t="s">
        <v>1077</v>
      </c>
      <c r="B932" s="45">
        <v>144</v>
      </c>
    </row>
    <row r="933" spans="1:2" x14ac:dyDescent="0.25">
      <c r="A933" s="46" t="s">
        <v>1076</v>
      </c>
      <c r="B933" s="45">
        <v>35</v>
      </c>
    </row>
    <row r="934" spans="1:2" x14ac:dyDescent="0.25">
      <c r="A934" s="46" t="s">
        <v>1075</v>
      </c>
      <c r="B934" s="45">
        <v>14</v>
      </c>
    </row>
    <row r="935" spans="1:2" x14ac:dyDescent="0.25">
      <c r="A935" s="46" t="s">
        <v>1074</v>
      </c>
      <c r="B935" s="45">
        <v>25</v>
      </c>
    </row>
    <row r="936" spans="1:2" x14ac:dyDescent="0.25">
      <c r="A936" s="46" t="s">
        <v>1073</v>
      </c>
      <c r="B936" s="45">
        <v>37</v>
      </c>
    </row>
    <row r="937" spans="1:2" x14ac:dyDescent="0.25">
      <c r="A937" s="46" t="s">
        <v>296</v>
      </c>
      <c r="B937" s="45">
        <v>6752</v>
      </c>
    </row>
    <row r="938" spans="1:2" x14ac:dyDescent="0.25">
      <c r="A938" s="46" t="s">
        <v>1072</v>
      </c>
      <c r="B938" s="45">
        <v>507</v>
      </c>
    </row>
    <row r="939" spans="1:2" x14ac:dyDescent="0.25">
      <c r="A939" s="46" t="s">
        <v>1071</v>
      </c>
      <c r="B939" s="45">
        <v>54</v>
      </c>
    </row>
    <row r="940" spans="1:2" x14ac:dyDescent="0.25">
      <c r="A940" s="46" t="s">
        <v>1070</v>
      </c>
      <c r="B940" s="45">
        <v>64</v>
      </c>
    </row>
    <row r="941" spans="1:2" x14ac:dyDescent="0.25">
      <c r="A941" s="46" t="s">
        <v>1069</v>
      </c>
      <c r="B941" s="45">
        <v>33</v>
      </c>
    </row>
    <row r="942" spans="1:2" x14ac:dyDescent="0.25">
      <c r="A942" s="46" t="s">
        <v>1068</v>
      </c>
      <c r="B942" s="45">
        <v>93</v>
      </c>
    </row>
    <row r="943" spans="1:2" x14ac:dyDescent="0.25">
      <c r="A943" s="46" t="s">
        <v>1067</v>
      </c>
      <c r="B943" s="45">
        <v>20</v>
      </c>
    </row>
    <row r="944" spans="1:2" x14ac:dyDescent="0.25">
      <c r="A944" s="46" t="s">
        <v>1066</v>
      </c>
      <c r="B944" s="45">
        <v>449</v>
      </c>
    </row>
    <row r="945" spans="1:2" x14ac:dyDescent="0.25">
      <c r="A945" s="46" t="s">
        <v>1065</v>
      </c>
      <c r="B945" s="45">
        <v>212</v>
      </c>
    </row>
    <row r="946" spans="1:2" x14ac:dyDescent="0.25">
      <c r="A946" s="46" t="s">
        <v>1064</v>
      </c>
      <c r="B946" s="45">
        <v>328</v>
      </c>
    </row>
    <row r="947" spans="1:2" x14ac:dyDescent="0.25">
      <c r="A947" s="46" t="s">
        <v>1063</v>
      </c>
      <c r="B947" s="45">
        <v>70</v>
      </c>
    </row>
    <row r="948" spans="1:2" x14ac:dyDescent="0.25">
      <c r="A948" s="46" t="s">
        <v>295</v>
      </c>
      <c r="B948" s="45">
        <v>1154</v>
      </c>
    </row>
    <row r="949" spans="1:2" x14ac:dyDescent="0.25">
      <c r="A949" s="46" t="s">
        <v>1062</v>
      </c>
      <c r="B949" s="45">
        <v>1</v>
      </c>
    </row>
    <row r="950" spans="1:2" x14ac:dyDescent="0.25">
      <c r="A950" s="46" t="s">
        <v>1061</v>
      </c>
      <c r="B950" s="45">
        <v>5</v>
      </c>
    </row>
    <row r="951" spans="1:2" x14ac:dyDescent="0.25">
      <c r="A951" s="46" t="s">
        <v>1060</v>
      </c>
      <c r="B951" s="45">
        <v>1</v>
      </c>
    </row>
    <row r="952" spans="1:2" x14ac:dyDescent="0.25">
      <c r="A952" s="46" t="s">
        <v>1059</v>
      </c>
      <c r="B952" s="45">
        <v>2</v>
      </c>
    </row>
    <row r="953" spans="1:2" x14ac:dyDescent="0.25">
      <c r="A953" s="46" t="s">
        <v>1058</v>
      </c>
      <c r="B953" s="45">
        <v>4</v>
      </c>
    </row>
    <row r="954" spans="1:2" x14ac:dyDescent="0.25">
      <c r="A954" s="46" t="s">
        <v>294</v>
      </c>
      <c r="B954" s="45">
        <v>934</v>
      </c>
    </row>
    <row r="955" spans="1:2" x14ac:dyDescent="0.25">
      <c r="A955" s="46" t="s">
        <v>1057</v>
      </c>
      <c r="B955" s="45">
        <v>14</v>
      </c>
    </row>
    <row r="956" spans="1:2" x14ac:dyDescent="0.25">
      <c r="A956" s="46" t="s">
        <v>1056</v>
      </c>
      <c r="B956" s="45">
        <v>2026</v>
      </c>
    </row>
    <row r="957" spans="1:2" x14ac:dyDescent="0.25">
      <c r="A957" s="46" t="s">
        <v>1055</v>
      </c>
      <c r="B957" s="45">
        <v>3</v>
      </c>
    </row>
    <row r="958" spans="1:2" x14ac:dyDescent="0.25">
      <c r="A958" s="46" t="s">
        <v>1054</v>
      </c>
      <c r="B958" s="45">
        <v>13</v>
      </c>
    </row>
    <row r="959" spans="1:2" x14ac:dyDescent="0.25">
      <c r="A959" s="46" t="s">
        <v>1053</v>
      </c>
      <c r="B959" s="45">
        <v>89</v>
      </c>
    </row>
    <row r="960" spans="1:2" x14ac:dyDescent="0.25">
      <c r="A960" s="46" t="s">
        <v>1052</v>
      </c>
      <c r="B960" s="45">
        <v>243</v>
      </c>
    </row>
    <row r="961" spans="1:2" x14ac:dyDescent="0.25">
      <c r="A961" s="46" t="s">
        <v>1051</v>
      </c>
      <c r="B961" s="45">
        <v>22</v>
      </c>
    </row>
    <row r="962" spans="1:2" x14ac:dyDescent="0.25">
      <c r="A962" s="46" t="s">
        <v>1050</v>
      </c>
      <c r="B962" s="45">
        <v>266</v>
      </c>
    </row>
    <row r="963" spans="1:2" x14ac:dyDescent="0.25">
      <c r="A963" s="46" t="s">
        <v>1049</v>
      </c>
      <c r="B963" s="45">
        <v>2736</v>
      </c>
    </row>
    <row r="964" spans="1:2" x14ac:dyDescent="0.25">
      <c r="A964" s="46" t="s">
        <v>1048</v>
      </c>
      <c r="B964" s="45">
        <v>28</v>
      </c>
    </row>
    <row r="965" spans="1:2" x14ac:dyDescent="0.25">
      <c r="A965" s="46" t="s">
        <v>1047</v>
      </c>
      <c r="B965" s="45">
        <v>79</v>
      </c>
    </row>
    <row r="966" spans="1:2" x14ac:dyDescent="0.25">
      <c r="A966" s="46" t="s">
        <v>1046</v>
      </c>
      <c r="B966" s="45">
        <v>10</v>
      </c>
    </row>
    <row r="967" spans="1:2" x14ac:dyDescent="0.25">
      <c r="A967" s="46" t="s">
        <v>1045</v>
      </c>
      <c r="B967" s="45">
        <v>14</v>
      </c>
    </row>
    <row r="968" spans="1:2" x14ac:dyDescent="0.25">
      <c r="A968" s="46" t="s">
        <v>1044</v>
      </c>
      <c r="B968" s="45">
        <v>11</v>
      </c>
    </row>
    <row r="969" spans="1:2" x14ac:dyDescent="0.25">
      <c r="A969" s="46" t="s">
        <v>1043</v>
      </c>
      <c r="B969" s="45">
        <v>78</v>
      </c>
    </row>
    <row r="970" spans="1:2" x14ac:dyDescent="0.25">
      <c r="A970" s="46" t="s">
        <v>1042</v>
      </c>
      <c r="B970" s="45">
        <v>87</v>
      </c>
    </row>
    <row r="971" spans="1:2" x14ac:dyDescent="0.25">
      <c r="A971" s="46" t="s">
        <v>1041</v>
      </c>
      <c r="B971" s="45">
        <v>9</v>
      </c>
    </row>
    <row r="972" spans="1:2" x14ac:dyDescent="0.25">
      <c r="A972" s="46" t="s">
        <v>1040</v>
      </c>
      <c r="B972" s="45">
        <v>74</v>
      </c>
    </row>
    <row r="973" spans="1:2" x14ac:dyDescent="0.25">
      <c r="A973" s="46" t="s">
        <v>293</v>
      </c>
      <c r="B973" s="45">
        <v>579</v>
      </c>
    </row>
    <row r="974" spans="1:2" x14ac:dyDescent="0.25">
      <c r="A974" s="46" t="s">
        <v>1039</v>
      </c>
      <c r="B974" s="45">
        <v>18</v>
      </c>
    </row>
    <row r="975" spans="1:2" x14ac:dyDescent="0.25">
      <c r="A975" s="46" t="s">
        <v>292</v>
      </c>
      <c r="B975" s="45">
        <v>824</v>
      </c>
    </row>
    <row r="976" spans="1:2" x14ac:dyDescent="0.25">
      <c r="A976" s="46" t="s">
        <v>6</v>
      </c>
      <c r="B976" s="45">
        <v>425</v>
      </c>
    </row>
    <row r="977" spans="1:2" x14ac:dyDescent="0.25">
      <c r="A977" s="46" t="s">
        <v>1038</v>
      </c>
      <c r="B977" s="45">
        <v>42</v>
      </c>
    </row>
    <row r="978" spans="1:2" x14ac:dyDescent="0.25">
      <c r="A978" s="46" t="s">
        <v>1037</v>
      </c>
      <c r="B978" s="45">
        <v>512</v>
      </c>
    </row>
    <row r="979" spans="1:2" x14ac:dyDescent="0.25">
      <c r="A979" s="46" t="s">
        <v>1036</v>
      </c>
      <c r="B979" s="45">
        <v>11</v>
      </c>
    </row>
    <row r="980" spans="1:2" x14ac:dyDescent="0.25">
      <c r="A980" s="46" t="s">
        <v>1035</v>
      </c>
      <c r="B980" s="45">
        <v>35</v>
      </c>
    </row>
    <row r="981" spans="1:2" x14ac:dyDescent="0.25">
      <c r="A981" s="46" t="s">
        <v>291</v>
      </c>
      <c r="B981" s="45">
        <v>2046</v>
      </c>
    </row>
    <row r="982" spans="1:2" x14ac:dyDescent="0.25">
      <c r="A982" s="46" t="s">
        <v>1034</v>
      </c>
      <c r="B982" s="45">
        <v>24</v>
      </c>
    </row>
    <row r="983" spans="1:2" x14ac:dyDescent="0.25">
      <c r="A983" s="46" t="s">
        <v>1033</v>
      </c>
      <c r="B983" s="45">
        <v>2</v>
      </c>
    </row>
    <row r="984" spans="1:2" x14ac:dyDescent="0.25">
      <c r="A984" s="46" t="s">
        <v>1032</v>
      </c>
      <c r="B984" s="45">
        <v>214</v>
      </c>
    </row>
    <row r="985" spans="1:2" x14ac:dyDescent="0.25">
      <c r="A985" s="46" t="s">
        <v>1031</v>
      </c>
      <c r="B985" s="45">
        <v>1</v>
      </c>
    </row>
    <row r="986" spans="1:2" x14ac:dyDescent="0.25">
      <c r="A986" s="46" t="s">
        <v>1030</v>
      </c>
      <c r="B986" s="45">
        <v>25</v>
      </c>
    </row>
    <row r="987" spans="1:2" x14ac:dyDescent="0.25">
      <c r="A987" s="46" t="s">
        <v>289</v>
      </c>
      <c r="B987" s="45">
        <v>95</v>
      </c>
    </row>
    <row r="988" spans="1:2" x14ac:dyDescent="0.25">
      <c r="A988" s="46" t="s">
        <v>288</v>
      </c>
      <c r="B988" s="45">
        <v>1715</v>
      </c>
    </row>
    <row r="989" spans="1:2" x14ac:dyDescent="0.25">
      <c r="A989" s="46" t="s">
        <v>1029</v>
      </c>
      <c r="B989" s="45">
        <v>82</v>
      </c>
    </row>
    <row r="990" spans="1:2" x14ac:dyDescent="0.25">
      <c r="A990" s="46" t="s">
        <v>1028</v>
      </c>
      <c r="B990" s="45">
        <v>1229</v>
      </c>
    </row>
    <row r="991" spans="1:2" x14ac:dyDescent="0.25">
      <c r="A991" s="46" t="s">
        <v>287</v>
      </c>
      <c r="B991" s="45">
        <v>3647</v>
      </c>
    </row>
    <row r="992" spans="1:2" x14ac:dyDescent="0.25">
      <c r="A992" s="46" t="s">
        <v>1027</v>
      </c>
      <c r="B992" s="45">
        <v>636</v>
      </c>
    </row>
    <row r="993" spans="1:2" x14ac:dyDescent="0.25">
      <c r="A993" s="46" t="s">
        <v>1026</v>
      </c>
      <c r="B993" s="45">
        <v>14</v>
      </c>
    </row>
    <row r="994" spans="1:2" x14ac:dyDescent="0.25">
      <c r="A994" s="46" t="s">
        <v>285</v>
      </c>
      <c r="B994" s="45">
        <v>837</v>
      </c>
    </row>
    <row r="995" spans="1:2" x14ac:dyDescent="0.25">
      <c r="A995" s="46" t="s">
        <v>1025</v>
      </c>
      <c r="B995" s="45">
        <v>4</v>
      </c>
    </row>
    <row r="996" spans="1:2" x14ac:dyDescent="0.25">
      <c r="A996" s="46" t="s">
        <v>284</v>
      </c>
      <c r="B996" s="45">
        <v>2502</v>
      </c>
    </row>
    <row r="997" spans="1:2" x14ac:dyDescent="0.25">
      <c r="A997" s="46" t="s">
        <v>1024</v>
      </c>
      <c r="B997" s="45">
        <v>290</v>
      </c>
    </row>
    <row r="998" spans="1:2" x14ac:dyDescent="0.25">
      <c r="A998" s="46" t="s">
        <v>282</v>
      </c>
      <c r="B998" s="45">
        <v>1449</v>
      </c>
    </row>
    <row r="999" spans="1:2" x14ac:dyDescent="0.25">
      <c r="A999" s="46" t="s">
        <v>1023</v>
      </c>
      <c r="B999" s="45">
        <v>141</v>
      </c>
    </row>
    <row r="1000" spans="1:2" x14ac:dyDescent="0.25">
      <c r="A1000" s="46" t="s">
        <v>1022</v>
      </c>
      <c r="B1000" s="45">
        <v>46</v>
      </c>
    </row>
    <row r="1001" spans="1:2" x14ac:dyDescent="0.25">
      <c r="A1001" s="46" t="s">
        <v>1021</v>
      </c>
      <c r="B1001" s="45">
        <v>6</v>
      </c>
    </row>
    <row r="1002" spans="1:2" x14ac:dyDescent="0.25">
      <c r="A1002" s="46" t="s">
        <v>1020</v>
      </c>
      <c r="B1002" s="45">
        <v>123</v>
      </c>
    </row>
    <row r="1003" spans="1:2" x14ac:dyDescent="0.25">
      <c r="A1003" s="46" t="s">
        <v>280</v>
      </c>
      <c r="B1003" s="45">
        <v>1713</v>
      </c>
    </row>
    <row r="1004" spans="1:2" x14ac:dyDescent="0.25">
      <c r="A1004" s="46" t="s">
        <v>7</v>
      </c>
      <c r="B1004" s="45">
        <v>1169</v>
      </c>
    </row>
    <row r="1005" spans="1:2" x14ac:dyDescent="0.25">
      <c r="A1005" s="46" t="s">
        <v>1019</v>
      </c>
      <c r="B1005" s="45">
        <v>191</v>
      </c>
    </row>
    <row r="1006" spans="1:2" x14ac:dyDescent="0.25">
      <c r="A1006" s="46" t="s">
        <v>278</v>
      </c>
      <c r="B1006" s="45">
        <v>3433</v>
      </c>
    </row>
    <row r="1007" spans="1:2" x14ac:dyDescent="0.25">
      <c r="A1007" s="46" t="s">
        <v>1018</v>
      </c>
      <c r="B1007" s="45">
        <v>4</v>
      </c>
    </row>
    <row r="1008" spans="1:2" x14ac:dyDescent="0.25">
      <c r="A1008" s="46" t="s">
        <v>277</v>
      </c>
      <c r="B1008" s="45">
        <v>1071</v>
      </c>
    </row>
    <row r="1009" spans="1:2" x14ac:dyDescent="0.25">
      <c r="A1009" s="46" t="s">
        <v>1017</v>
      </c>
      <c r="B1009" s="45">
        <v>17</v>
      </c>
    </row>
    <row r="1010" spans="1:2" x14ac:dyDescent="0.25">
      <c r="A1010" s="46" t="s">
        <v>275</v>
      </c>
      <c r="B1010" s="45">
        <v>2950</v>
      </c>
    </row>
    <row r="1011" spans="1:2" x14ac:dyDescent="0.25">
      <c r="A1011" s="46" t="s">
        <v>1016</v>
      </c>
      <c r="B1011" s="45">
        <v>11</v>
      </c>
    </row>
    <row r="1012" spans="1:2" x14ac:dyDescent="0.25">
      <c r="A1012" s="46" t="s">
        <v>1015</v>
      </c>
      <c r="B1012" s="45">
        <v>12</v>
      </c>
    </row>
    <row r="1013" spans="1:2" x14ac:dyDescent="0.25">
      <c r="A1013" s="46" t="s">
        <v>1014</v>
      </c>
      <c r="B1013" s="45">
        <v>376</v>
      </c>
    </row>
    <row r="1014" spans="1:2" x14ac:dyDescent="0.25">
      <c r="A1014" s="46" t="s">
        <v>272</v>
      </c>
      <c r="B1014" s="45">
        <v>1524</v>
      </c>
    </row>
    <row r="1015" spans="1:2" x14ac:dyDescent="0.25">
      <c r="A1015" s="46" t="s">
        <v>1013</v>
      </c>
      <c r="B1015" s="45">
        <v>3</v>
      </c>
    </row>
    <row r="1016" spans="1:2" x14ac:dyDescent="0.25">
      <c r="A1016" s="46" t="s">
        <v>270</v>
      </c>
      <c r="B1016" s="45">
        <v>2058</v>
      </c>
    </row>
    <row r="1017" spans="1:2" x14ac:dyDescent="0.25">
      <c r="A1017" s="46" t="s">
        <v>273</v>
      </c>
      <c r="B1017" s="45">
        <v>160</v>
      </c>
    </row>
    <row r="1018" spans="1:2" x14ac:dyDescent="0.25">
      <c r="A1018" s="46" t="s">
        <v>269</v>
      </c>
      <c r="B1018" s="45">
        <v>1133</v>
      </c>
    </row>
    <row r="1019" spans="1:2" x14ac:dyDescent="0.25">
      <c r="A1019" s="46" t="s">
        <v>1012</v>
      </c>
      <c r="B1019" s="45">
        <v>5</v>
      </c>
    </row>
    <row r="1020" spans="1:2" x14ac:dyDescent="0.25">
      <c r="A1020" s="46" t="s">
        <v>268</v>
      </c>
      <c r="B1020" s="45">
        <v>628</v>
      </c>
    </row>
    <row r="1021" spans="1:2" x14ac:dyDescent="0.25">
      <c r="A1021" s="46" t="s">
        <v>266</v>
      </c>
      <c r="B1021" s="45">
        <v>1439</v>
      </c>
    </row>
    <row r="1022" spans="1:2" x14ac:dyDescent="0.25">
      <c r="A1022" s="46" t="s">
        <v>1011</v>
      </c>
      <c r="B1022" s="45">
        <v>11</v>
      </c>
    </row>
    <row r="1023" spans="1:2" x14ac:dyDescent="0.25">
      <c r="A1023" s="46" t="s">
        <v>1010</v>
      </c>
      <c r="B1023" s="45">
        <v>382</v>
      </c>
    </row>
    <row r="1024" spans="1:2" x14ac:dyDescent="0.25">
      <c r="A1024" s="46" t="s">
        <v>265</v>
      </c>
      <c r="B1024" s="45">
        <v>910</v>
      </c>
    </row>
    <row r="1025" spans="1:2" x14ac:dyDescent="0.25">
      <c r="A1025" s="46" t="s">
        <v>1009</v>
      </c>
      <c r="B1025" s="45">
        <v>7</v>
      </c>
    </row>
    <row r="1026" spans="1:2" x14ac:dyDescent="0.25">
      <c r="A1026" s="46" t="s">
        <v>1008</v>
      </c>
      <c r="B1026" s="45">
        <v>314</v>
      </c>
    </row>
    <row r="1027" spans="1:2" x14ac:dyDescent="0.25">
      <c r="A1027" s="46" t="s">
        <v>263</v>
      </c>
      <c r="B1027" s="45">
        <v>877</v>
      </c>
    </row>
    <row r="1028" spans="1:2" x14ac:dyDescent="0.25">
      <c r="A1028" s="46" t="s">
        <v>262</v>
      </c>
      <c r="B1028" s="45">
        <v>907</v>
      </c>
    </row>
    <row r="1029" spans="1:2" x14ac:dyDescent="0.25">
      <c r="A1029" s="46" t="s">
        <v>260</v>
      </c>
      <c r="B1029" s="45">
        <v>1109</v>
      </c>
    </row>
    <row r="1030" spans="1:2" x14ac:dyDescent="0.25">
      <c r="A1030" s="46" t="s">
        <v>1007</v>
      </c>
      <c r="B1030" s="45">
        <v>44</v>
      </c>
    </row>
    <row r="1031" spans="1:2" x14ac:dyDescent="0.25">
      <c r="A1031" s="46" t="s">
        <v>259</v>
      </c>
      <c r="B1031" s="45">
        <v>396</v>
      </c>
    </row>
    <row r="1032" spans="1:2" x14ac:dyDescent="0.25">
      <c r="A1032" s="46" t="s">
        <v>1006</v>
      </c>
      <c r="B1032" s="45">
        <v>223</v>
      </c>
    </row>
    <row r="1033" spans="1:2" x14ac:dyDescent="0.25">
      <c r="A1033" s="46" t="s">
        <v>1005</v>
      </c>
      <c r="B1033" s="45">
        <v>159</v>
      </c>
    </row>
    <row r="1034" spans="1:2" x14ac:dyDescent="0.25">
      <c r="A1034" s="46" t="s">
        <v>1004</v>
      </c>
      <c r="B1034" s="45">
        <v>81</v>
      </c>
    </row>
    <row r="1035" spans="1:2" x14ac:dyDescent="0.25">
      <c r="A1035" s="46" t="s">
        <v>1003</v>
      </c>
      <c r="B1035" s="45">
        <v>66</v>
      </c>
    </row>
    <row r="1036" spans="1:2" x14ac:dyDescent="0.25">
      <c r="A1036" s="46" t="s">
        <v>1002</v>
      </c>
      <c r="B1036" s="45">
        <v>84</v>
      </c>
    </row>
    <row r="1037" spans="1:2" x14ac:dyDescent="0.25">
      <c r="A1037" s="46" t="s">
        <v>1001</v>
      </c>
      <c r="B1037" s="45">
        <v>6</v>
      </c>
    </row>
    <row r="1038" spans="1:2" x14ac:dyDescent="0.25">
      <c r="A1038" s="46" t="s">
        <v>1000</v>
      </c>
      <c r="B1038" s="45">
        <v>29</v>
      </c>
    </row>
    <row r="1039" spans="1:2" x14ac:dyDescent="0.25">
      <c r="A1039" s="46" t="s">
        <v>999</v>
      </c>
      <c r="B1039" s="45">
        <v>92</v>
      </c>
    </row>
    <row r="1040" spans="1:2" x14ac:dyDescent="0.25">
      <c r="A1040" s="46" t="s">
        <v>998</v>
      </c>
      <c r="B1040" s="45">
        <v>2</v>
      </c>
    </row>
    <row r="1041" spans="1:2" x14ac:dyDescent="0.25">
      <c r="A1041" s="46" t="s">
        <v>997</v>
      </c>
      <c r="B1041" s="45">
        <v>5</v>
      </c>
    </row>
    <row r="1042" spans="1:2" x14ac:dyDescent="0.25">
      <c r="A1042" s="46" t="s">
        <v>258</v>
      </c>
      <c r="B1042" s="45">
        <v>979</v>
      </c>
    </row>
    <row r="1043" spans="1:2" x14ac:dyDescent="0.25">
      <c r="A1043" s="46" t="s">
        <v>257</v>
      </c>
      <c r="B1043" s="45">
        <v>2714</v>
      </c>
    </row>
    <row r="1044" spans="1:2" x14ac:dyDescent="0.25">
      <c r="A1044" s="46" t="s">
        <v>256</v>
      </c>
      <c r="B1044" s="45">
        <v>1464</v>
      </c>
    </row>
    <row r="1045" spans="1:2" x14ac:dyDescent="0.25">
      <c r="A1045" s="46" t="s">
        <v>254</v>
      </c>
      <c r="B1045" s="45">
        <v>1276</v>
      </c>
    </row>
    <row r="1046" spans="1:2" x14ac:dyDescent="0.25">
      <c r="A1046" s="46" t="s">
        <v>996</v>
      </c>
      <c r="B1046" s="45">
        <v>163</v>
      </c>
    </row>
    <row r="1047" spans="1:2" x14ac:dyDescent="0.25">
      <c r="A1047" s="46" t="s">
        <v>253</v>
      </c>
      <c r="B1047" s="45">
        <v>2918</v>
      </c>
    </row>
    <row r="1048" spans="1:2" x14ac:dyDescent="0.25">
      <c r="A1048" s="46" t="s">
        <v>250</v>
      </c>
      <c r="B1048" s="45">
        <v>6188</v>
      </c>
    </row>
    <row r="1049" spans="1:2" x14ac:dyDescent="0.25">
      <c r="A1049" s="46" t="s">
        <v>248</v>
      </c>
      <c r="B1049" s="45">
        <v>6076</v>
      </c>
    </row>
    <row r="1050" spans="1:2" x14ac:dyDescent="0.25">
      <c r="A1050" s="46" t="s">
        <v>995</v>
      </c>
      <c r="B1050" s="45">
        <v>5</v>
      </c>
    </row>
    <row r="1051" spans="1:2" x14ac:dyDescent="0.25">
      <c r="A1051" s="46" t="s">
        <v>994</v>
      </c>
      <c r="B1051" s="45">
        <v>3</v>
      </c>
    </row>
    <row r="1052" spans="1:2" x14ac:dyDescent="0.25">
      <c r="A1052" s="46" t="s">
        <v>993</v>
      </c>
      <c r="B1052" s="45">
        <v>53</v>
      </c>
    </row>
    <row r="1053" spans="1:2" x14ac:dyDescent="0.25">
      <c r="A1053" s="46" t="s">
        <v>992</v>
      </c>
      <c r="B1053" s="45">
        <v>161</v>
      </c>
    </row>
    <row r="1054" spans="1:2" x14ac:dyDescent="0.25">
      <c r="A1054" s="46" t="s">
        <v>991</v>
      </c>
      <c r="B1054" s="45">
        <v>95</v>
      </c>
    </row>
    <row r="1055" spans="1:2" x14ac:dyDescent="0.25">
      <c r="A1055" s="46" t="s">
        <v>990</v>
      </c>
      <c r="B1055" s="45">
        <v>485</v>
      </c>
    </row>
    <row r="1056" spans="1:2" x14ac:dyDescent="0.25">
      <c r="A1056" s="46" t="s">
        <v>989</v>
      </c>
      <c r="B1056" s="45">
        <v>85</v>
      </c>
    </row>
    <row r="1057" spans="1:2" x14ac:dyDescent="0.25">
      <c r="A1057" s="46" t="s">
        <v>247</v>
      </c>
      <c r="B1057" s="45">
        <v>1489</v>
      </c>
    </row>
    <row r="1058" spans="1:2" x14ac:dyDescent="0.25">
      <c r="A1058" s="46" t="s">
        <v>245</v>
      </c>
      <c r="B1058" s="45">
        <v>2325</v>
      </c>
    </row>
    <row r="1059" spans="1:2" x14ac:dyDescent="0.25">
      <c r="A1059" s="46" t="s">
        <v>988</v>
      </c>
      <c r="B1059" s="45">
        <v>1</v>
      </c>
    </row>
    <row r="1060" spans="1:2" x14ac:dyDescent="0.25">
      <c r="A1060" s="46" t="s">
        <v>987</v>
      </c>
      <c r="B1060" s="45">
        <v>71</v>
      </c>
    </row>
    <row r="1061" spans="1:2" x14ac:dyDescent="0.25">
      <c r="A1061" s="46" t="s">
        <v>986</v>
      </c>
      <c r="B1061" s="45">
        <v>58</v>
      </c>
    </row>
    <row r="1062" spans="1:2" x14ac:dyDescent="0.25">
      <c r="A1062" s="46" t="s">
        <v>985</v>
      </c>
      <c r="B1062" s="45">
        <v>60</v>
      </c>
    </row>
    <row r="1063" spans="1:2" x14ac:dyDescent="0.25">
      <c r="A1063" s="46" t="s">
        <v>984</v>
      </c>
      <c r="B1063" s="45">
        <v>28</v>
      </c>
    </row>
    <row r="1064" spans="1:2" x14ac:dyDescent="0.25">
      <c r="A1064" s="46" t="s">
        <v>243</v>
      </c>
      <c r="B1064" s="45">
        <v>1348</v>
      </c>
    </row>
    <row r="1065" spans="1:2" x14ac:dyDescent="0.25">
      <c r="A1065" s="46" t="s">
        <v>983</v>
      </c>
      <c r="B1065" s="45">
        <v>87</v>
      </c>
    </row>
    <row r="1066" spans="1:2" x14ac:dyDescent="0.25">
      <c r="A1066" s="46" t="s">
        <v>982</v>
      </c>
      <c r="B1066" s="45">
        <v>34</v>
      </c>
    </row>
    <row r="1067" spans="1:2" x14ac:dyDescent="0.25">
      <c r="A1067" s="46" t="s">
        <v>242</v>
      </c>
      <c r="B1067" s="45">
        <v>1324</v>
      </c>
    </row>
    <row r="1068" spans="1:2" x14ac:dyDescent="0.25">
      <c r="A1068" s="46" t="s">
        <v>241</v>
      </c>
      <c r="B1068" s="45">
        <v>773</v>
      </c>
    </row>
    <row r="1069" spans="1:2" x14ac:dyDescent="0.25">
      <c r="A1069" s="46" t="s">
        <v>981</v>
      </c>
      <c r="B1069" s="45">
        <v>68</v>
      </c>
    </row>
    <row r="1070" spans="1:2" x14ac:dyDescent="0.25">
      <c r="A1070" s="46" t="s">
        <v>980</v>
      </c>
      <c r="B1070" s="45">
        <v>17</v>
      </c>
    </row>
    <row r="1071" spans="1:2" x14ac:dyDescent="0.25">
      <c r="A1071" s="46" t="s">
        <v>979</v>
      </c>
      <c r="B1071" s="45">
        <v>20</v>
      </c>
    </row>
    <row r="1072" spans="1:2" x14ac:dyDescent="0.25">
      <c r="A1072" s="46" t="s">
        <v>978</v>
      </c>
      <c r="B1072" s="45">
        <v>5</v>
      </c>
    </row>
    <row r="1073" spans="1:2" x14ac:dyDescent="0.25">
      <c r="A1073" s="46" t="s">
        <v>977</v>
      </c>
      <c r="B1073" s="45">
        <v>51</v>
      </c>
    </row>
    <row r="1074" spans="1:2" x14ac:dyDescent="0.25">
      <c r="A1074" s="46" t="s">
        <v>976</v>
      </c>
      <c r="B1074" s="45">
        <v>26</v>
      </c>
    </row>
    <row r="1075" spans="1:2" x14ac:dyDescent="0.25">
      <c r="A1075" s="46" t="s">
        <v>975</v>
      </c>
      <c r="B1075" s="45">
        <v>127</v>
      </c>
    </row>
    <row r="1076" spans="1:2" x14ac:dyDescent="0.25">
      <c r="A1076" s="46" t="s">
        <v>974</v>
      </c>
      <c r="B1076" s="45">
        <v>21</v>
      </c>
    </row>
    <row r="1077" spans="1:2" x14ac:dyDescent="0.25">
      <c r="A1077" s="46" t="s">
        <v>240</v>
      </c>
      <c r="B1077" s="45">
        <v>266</v>
      </c>
    </row>
    <row r="1078" spans="1:2" x14ac:dyDescent="0.25">
      <c r="A1078" s="46" t="s">
        <v>973</v>
      </c>
      <c r="B1078" s="45">
        <v>107</v>
      </c>
    </row>
    <row r="1079" spans="1:2" x14ac:dyDescent="0.25">
      <c r="A1079" s="46" t="s">
        <v>972</v>
      </c>
      <c r="B1079" s="45">
        <v>266</v>
      </c>
    </row>
    <row r="1080" spans="1:2" x14ac:dyDescent="0.25">
      <c r="A1080" s="46" t="s">
        <v>238</v>
      </c>
      <c r="B1080" s="45">
        <v>1540</v>
      </c>
    </row>
    <row r="1081" spans="1:2" x14ac:dyDescent="0.25">
      <c r="A1081" s="46" t="s">
        <v>971</v>
      </c>
      <c r="B1081" s="45">
        <v>776</v>
      </c>
    </row>
    <row r="1082" spans="1:2" x14ac:dyDescent="0.25">
      <c r="A1082" s="46" t="s">
        <v>970</v>
      </c>
      <c r="B1082" s="45">
        <v>85</v>
      </c>
    </row>
    <row r="1083" spans="1:2" x14ac:dyDescent="0.25">
      <c r="A1083" s="46" t="s">
        <v>969</v>
      </c>
      <c r="B1083" s="45">
        <v>189</v>
      </c>
    </row>
    <row r="1084" spans="1:2" x14ac:dyDescent="0.25">
      <c r="A1084" s="46" t="s">
        <v>968</v>
      </c>
      <c r="B1084" s="45">
        <v>78</v>
      </c>
    </row>
    <row r="1085" spans="1:2" x14ac:dyDescent="0.25">
      <c r="A1085" s="46" t="s">
        <v>967</v>
      </c>
      <c r="B1085" s="45">
        <v>13</v>
      </c>
    </row>
    <row r="1086" spans="1:2" x14ac:dyDescent="0.25">
      <c r="A1086" s="46" t="s">
        <v>966</v>
      </c>
      <c r="B1086" s="45">
        <v>29</v>
      </c>
    </row>
    <row r="1087" spans="1:2" x14ac:dyDescent="0.25">
      <c r="A1087" s="46" t="s">
        <v>237</v>
      </c>
      <c r="B1087" s="45">
        <v>913</v>
      </c>
    </row>
    <row r="1088" spans="1:2" x14ac:dyDescent="0.25">
      <c r="A1088" s="46" t="s">
        <v>235</v>
      </c>
      <c r="B1088" s="45">
        <v>595</v>
      </c>
    </row>
    <row r="1089" spans="1:2" x14ac:dyDescent="0.25">
      <c r="A1089" s="46" t="s">
        <v>965</v>
      </c>
      <c r="B1089" s="45">
        <v>28</v>
      </c>
    </row>
    <row r="1090" spans="1:2" x14ac:dyDescent="0.25">
      <c r="A1090" s="46" t="s">
        <v>964</v>
      </c>
      <c r="B1090" s="45">
        <v>23</v>
      </c>
    </row>
    <row r="1091" spans="1:2" x14ac:dyDescent="0.25">
      <c r="A1091" s="46" t="s">
        <v>963</v>
      </c>
      <c r="B1091" s="45">
        <v>15</v>
      </c>
    </row>
    <row r="1092" spans="1:2" x14ac:dyDescent="0.25">
      <c r="A1092" s="46" t="s">
        <v>962</v>
      </c>
      <c r="B1092" s="45">
        <v>26</v>
      </c>
    </row>
    <row r="1093" spans="1:2" x14ac:dyDescent="0.25">
      <c r="A1093" s="46" t="s">
        <v>961</v>
      </c>
      <c r="B1093" s="45">
        <v>39</v>
      </c>
    </row>
    <row r="1094" spans="1:2" x14ac:dyDescent="0.25">
      <c r="A1094" s="46" t="s">
        <v>960</v>
      </c>
      <c r="B1094" s="45">
        <v>160</v>
      </c>
    </row>
    <row r="1095" spans="1:2" x14ac:dyDescent="0.25">
      <c r="A1095" s="46" t="s">
        <v>959</v>
      </c>
      <c r="B1095" s="45">
        <v>10</v>
      </c>
    </row>
    <row r="1096" spans="1:2" x14ac:dyDescent="0.25">
      <c r="A1096" s="46" t="s">
        <v>958</v>
      </c>
      <c r="B1096" s="45">
        <v>32</v>
      </c>
    </row>
    <row r="1097" spans="1:2" x14ac:dyDescent="0.25">
      <c r="A1097" s="46" t="s">
        <v>957</v>
      </c>
      <c r="B1097" s="45">
        <v>8</v>
      </c>
    </row>
    <row r="1098" spans="1:2" x14ac:dyDescent="0.25">
      <c r="A1098" s="46" t="s">
        <v>956</v>
      </c>
      <c r="B1098" s="45">
        <v>1</v>
      </c>
    </row>
    <row r="1099" spans="1:2" x14ac:dyDescent="0.25">
      <c r="A1099" s="46" t="s">
        <v>955</v>
      </c>
      <c r="B1099" s="45">
        <v>28</v>
      </c>
    </row>
    <row r="1100" spans="1:2" x14ac:dyDescent="0.25">
      <c r="A1100" s="46" t="s">
        <v>954</v>
      </c>
      <c r="B1100" s="45">
        <v>133</v>
      </c>
    </row>
    <row r="1101" spans="1:2" x14ac:dyDescent="0.25">
      <c r="A1101" s="46" t="s">
        <v>953</v>
      </c>
      <c r="B1101" s="45">
        <v>41</v>
      </c>
    </row>
    <row r="1102" spans="1:2" x14ac:dyDescent="0.25">
      <c r="A1102" s="46" t="s">
        <v>952</v>
      </c>
      <c r="B1102" s="45">
        <v>27</v>
      </c>
    </row>
    <row r="1103" spans="1:2" x14ac:dyDescent="0.25">
      <c r="A1103" s="46" t="s">
        <v>233</v>
      </c>
      <c r="B1103" s="45">
        <v>27</v>
      </c>
    </row>
    <row r="1104" spans="1:2" x14ac:dyDescent="0.25">
      <c r="A1104" s="46" t="s">
        <v>951</v>
      </c>
      <c r="B1104" s="45">
        <v>174</v>
      </c>
    </row>
    <row r="1105" spans="1:2" x14ac:dyDescent="0.25">
      <c r="A1105" s="46" t="s">
        <v>950</v>
      </c>
      <c r="B1105" s="45">
        <v>362</v>
      </c>
    </row>
    <row r="1106" spans="1:2" x14ac:dyDescent="0.25">
      <c r="A1106" s="46" t="s">
        <v>949</v>
      </c>
      <c r="B1106" s="45">
        <v>21</v>
      </c>
    </row>
    <row r="1107" spans="1:2" x14ac:dyDescent="0.25">
      <c r="A1107" s="46" t="s">
        <v>948</v>
      </c>
      <c r="B1107" s="45">
        <v>14</v>
      </c>
    </row>
    <row r="1108" spans="1:2" x14ac:dyDescent="0.25">
      <c r="A1108" s="46" t="s">
        <v>231</v>
      </c>
      <c r="B1108" s="45">
        <v>2470</v>
      </c>
    </row>
    <row r="1109" spans="1:2" x14ac:dyDescent="0.25">
      <c r="A1109" s="46" t="s">
        <v>230</v>
      </c>
      <c r="B1109" s="45">
        <v>1607</v>
      </c>
    </row>
    <row r="1110" spans="1:2" x14ac:dyDescent="0.25">
      <c r="A1110" s="46" t="s">
        <v>947</v>
      </c>
      <c r="B1110" s="45">
        <v>20</v>
      </c>
    </row>
    <row r="1111" spans="1:2" x14ac:dyDescent="0.25">
      <c r="A1111" s="46" t="s">
        <v>946</v>
      </c>
      <c r="B1111" s="45">
        <v>41</v>
      </c>
    </row>
    <row r="1112" spans="1:2" x14ac:dyDescent="0.25">
      <c r="A1112" s="46" t="s">
        <v>945</v>
      </c>
      <c r="B1112" s="45">
        <v>8</v>
      </c>
    </row>
    <row r="1113" spans="1:2" x14ac:dyDescent="0.25">
      <c r="A1113" s="46" t="s">
        <v>944</v>
      </c>
      <c r="B1113" s="45">
        <v>29</v>
      </c>
    </row>
    <row r="1114" spans="1:2" x14ac:dyDescent="0.25">
      <c r="A1114" s="46" t="s">
        <v>943</v>
      </c>
      <c r="B1114" s="45">
        <v>53</v>
      </c>
    </row>
    <row r="1115" spans="1:2" x14ac:dyDescent="0.25">
      <c r="A1115" s="46" t="s">
        <v>942</v>
      </c>
      <c r="B1115" s="45">
        <v>49</v>
      </c>
    </row>
    <row r="1116" spans="1:2" x14ac:dyDescent="0.25">
      <c r="A1116" s="46" t="s">
        <v>941</v>
      </c>
      <c r="B1116" s="45">
        <v>68</v>
      </c>
    </row>
    <row r="1117" spans="1:2" x14ac:dyDescent="0.25">
      <c r="A1117" s="46" t="s">
        <v>940</v>
      </c>
      <c r="B1117" s="45">
        <v>19</v>
      </c>
    </row>
    <row r="1118" spans="1:2" x14ac:dyDescent="0.25">
      <c r="A1118" s="46" t="s">
        <v>939</v>
      </c>
      <c r="B1118" s="45">
        <v>458</v>
      </c>
    </row>
    <row r="1119" spans="1:2" x14ac:dyDescent="0.25">
      <c r="A1119" s="46" t="s">
        <v>938</v>
      </c>
      <c r="B1119" s="45">
        <v>3</v>
      </c>
    </row>
    <row r="1120" spans="1:2" x14ac:dyDescent="0.25">
      <c r="A1120" s="46" t="s">
        <v>937</v>
      </c>
      <c r="B1120" s="45">
        <v>17</v>
      </c>
    </row>
    <row r="1121" spans="1:2" x14ac:dyDescent="0.25">
      <c r="A1121" s="46" t="s">
        <v>936</v>
      </c>
      <c r="B1121" s="45">
        <v>16</v>
      </c>
    </row>
    <row r="1122" spans="1:2" x14ac:dyDescent="0.25">
      <c r="A1122" s="46" t="s">
        <v>935</v>
      </c>
      <c r="B1122" s="45">
        <v>38</v>
      </c>
    </row>
    <row r="1123" spans="1:2" x14ac:dyDescent="0.25">
      <c r="A1123" s="46" t="s">
        <v>934</v>
      </c>
      <c r="B1123" s="45">
        <v>32</v>
      </c>
    </row>
    <row r="1124" spans="1:2" x14ac:dyDescent="0.25">
      <c r="A1124" s="46" t="s">
        <v>933</v>
      </c>
      <c r="B1124" s="45">
        <v>32</v>
      </c>
    </row>
    <row r="1125" spans="1:2" x14ac:dyDescent="0.25">
      <c r="A1125" s="46" t="s">
        <v>932</v>
      </c>
      <c r="B1125" s="45">
        <v>25</v>
      </c>
    </row>
    <row r="1126" spans="1:2" x14ac:dyDescent="0.25">
      <c r="A1126" s="46" t="s">
        <v>931</v>
      </c>
      <c r="B1126" s="45">
        <v>8</v>
      </c>
    </row>
    <row r="1127" spans="1:2" x14ac:dyDescent="0.25">
      <c r="A1127" s="46" t="s">
        <v>930</v>
      </c>
      <c r="B1127" s="45">
        <v>68</v>
      </c>
    </row>
    <row r="1128" spans="1:2" x14ac:dyDescent="0.25">
      <c r="A1128" s="46" t="s">
        <v>229</v>
      </c>
      <c r="B1128" s="45">
        <v>3090</v>
      </c>
    </row>
    <row r="1129" spans="1:2" x14ac:dyDescent="0.25">
      <c r="A1129" s="46" t="s">
        <v>929</v>
      </c>
      <c r="B1129" s="45">
        <v>7</v>
      </c>
    </row>
    <row r="1130" spans="1:2" x14ac:dyDescent="0.25">
      <c r="A1130" s="46" t="s">
        <v>227</v>
      </c>
      <c r="B1130" s="45">
        <v>698</v>
      </c>
    </row>
    <row r="1131" spans="1:2" x14ac:dyDescent="0.25">
      <c r="A1131" s="46" t="s">
        <v>928</v>
      </c>
      <c r="B1131" s="45">
        <v>1</v>
      </c>
    </row>
    <row r="1132" spans="1:2" x14ac:dyDescent="0.25">
      <c r="A1132" s="46" t="s">
        <v>927</v>
      </c>
      <c r="B1132" s="45">
        <v>3426</v>
      </c>
    </row>
    <row r="1133" spans="1:2" x14ac:dyDescent="0.25">
      <c r="A1133" s="46" t="s">
        <v>926</v>
      </c>
      <c r="B1133" s="45">
        <v>1841</v>
      </c>
    </row>
    <row r="1134" spans="1:2" x14ac:dyDescent="0.25">
      <c r="A1134" s="46" t="s">
        <v>925</v>
      </c>
      <c r="B1134" s="45">
        <v>833</v>
      </c>
    </row>
    <row r="1135" spans="1:2" x14ac:dyDescent="0.25">
      <c r="A1135" s="46" t="s">
        <v>924</v>
      </c>
      <c r="B1135" s="45">
        <v>5</v>
      </c>
    </row>
    <row r="1136" spans="1:2" x14ac:dyDescent="0.25">
      <c r="A1136" s="46" t="s">
        <v>923</v>
      </c>
      <c r="B1136" s="45">
        <v>1636</v>
      </c>
    </row>
    <row r="1137" spans="1:2" x14ac:dyDescent="0.25">
      <c r="A1137" s="46" t="s">
        <v>922</v>
      </c>
      <c r="B1137" s="45">
        <v>1</v>
      </c>
    </row>
    <row r="1138" spans="1:2" x14ac:dyDescent="0.25">
      <c r="A1138" s="46" t="s">
        <v>921</v>
      </c>
      <c r="B1138" s="45">
        <v>25</v>
      </c>
    </row>
    <row r="1139" spans="1:2" x14ac:dyDescent="0.25">
      <c r="A1139" s="46" t="s">
        <v>920</v>
      </c>
      <c r="B1139" s="45">
        <v>249</v>
      </c>
    </row>
    <row r="1140" spans="1:2" x14ac:dyDescent="0.25">
      <c r="A1140" s="46" t="s">
        <v>919</v>
      </c>
      <c r="B1140" s="45">
        <v>22</v>
      </c>
    </row>
    <row r="1141" spans="1:2" x14ac:dyDescent="0.25">
      <c r="A1141" s="46" t="s">
        <v>918</v>
      </c>
      <c r="B1141" s="45">
        <v>606</v>
      </c>
    </row>
    <row r="1142" spans="1:2" x14ac:dyDescent="0.25">
      <c r="A1142" s="46" t="s">
        <v>917</v>
      </c>
      <c r="B1142" s="45">
        <v>158</v>
      </c>
    </row>
    <row r="1143" spans="1:2" x14ac:dyDescent="0.25">
      <c r="A1143" s="46" t="s">
        <v>916</v>
      </c>
      <c r="B1143" s="45">
        <v>62</v>
      </c>
    </row>
    <row r="1144" spans="1:2" x14ac:dyDescent="0.25">
      <c r="A1144" s="46" t="s">
        <v>915</v>
      </c>
      <c r="B1144" s="45">
        <v>6862</v>
      </c>
    </row>
    <row r="1145" spans="1:2" x14ac:dyDescent="0.25">
      <c r="A1145" s="46" t="s">
        <v>914</v>
      </c>
      <c r="B1145" s="45">
        <v>605</v>
      </c>
    </row>
    <row r="1146" spans="1:2" x14ac:dyDescent="0.25">
      <c r="A1146" s="46" t="s">
        <v>913</v>
      </c>
      <c r="B1146" s="45">
        <v>157</v>
      </c>
    </row>
    <row r="1147" spans="1:2" x14ac:dyDescent="0.25">
      <c r="A1147" s="46" t="s">
        <v>912</v>
      </c>
      <c r="B1147" s="45">
        <v>131</v>
      </c>
    </row>
    <row r="1148" spans="1:2" x14ac:dyDescent="0.25">
      <c r="A1148" s="46" t="s">
        <v>911</v>
      </c>
      <c r="B1148" s="45">
        <v>239</v>
      </c>
    </row>
    <row r="1149" spans="1:2" x14ac:dyDescent="0.25">
      <c r="A1149" s="46" t="s">
        <v>225</v>
      </c>
      <c r="B1149" s="45">
        <v>1434</v>
      </c>
    </row>
    <row r="1150" spans="1:2" x14ac:dyDescent="0.25">
      <c r="A1150" s="46" t="s">
        <v>224</v>
      </c>
      <c r="B1150" s="45">
        <v>1262</v>
      </c>
    </row>
    <row r="1151" spans="1:2" x14ac:dyDescent="0.25">
      <c r="A1151" s="46" t="s">
        <v>910</v>
      </c>
      <c r="B1151" s="45">
        <v>2</v>
      </c>
    </row>
    <row r="1152" spans="1:2" x14ac:dyDescent="0.25">
      <c r="A1152" s="46" t="s">
        <v>909</v>
      </c>
      <c r="B1152" s="45">
        <v>24</v>
      </c>
    </row>
    <row r="1153" spans="1:2" x14ac:dyDescent="0.25">
      <c r="A1153" s="46" t="s">
        <v>222</v>
      </c>
      <c r="B1153" s="45">
        <v>133</v>
      </c>
    </row>
    <row r="1154" spans="1:2" x14ac:dyDescent="0.25">
      <c r="A1154" s="46" t="s">
        <v>221</v>
      </c>
      <c r="B1154" s="45">
        <v>1838</v>
      </c>
    </row>
    <row r="1155" spans="1:2" x14ac:dyDescent="0.25">
      <c r="A1155" s="46" t="s">
        <v>220</v>
      </c>
      <c r="B1155" s="45">
        <v>1385</v>
      </c>
    </row>
    <row r="1156" spans="1:2" x14ac:dyDescent="0.25">
      <c r="A1156" s="46" t="s">
        <v>908</v>
      </c>
      <c r="B1156" s="45">
        <v>63</v>
      </c>
    </row>
    <row r="1157" spans="1:2" x14ac:dyDescent="0.25">
      <c r="A1157" s="46" t="s">
        <v>907</v>
      </c>
      <c r="B1157" s="45">
        <v>473</v>
      </c>
    </row>
    <row r="1158" spans="1:2" x14ac:dyDescent="0.25">
      <c r="A1158" s="46" t="s">
        <v>906</v>
      </c>
      <c r="B1158" s="45">
        <v>674</v>
      </c>
    </row>
    <row r="1159" spans="1:2" x14ac:dyDescent="0.25">
      <c r="A1159" s="46" t="s">
        <v>905</v>
      </c>
      <c r="B1159" s="45">
        <v>337</v>
      </c>
    </row>
    <row r="1160" spans="1:2" x14ac:dyDescent="0.25">
      <c r="A1160" s="46" t="s">
        <v>219</v>
      </c>
      <c r="B1160" s="45">
        <v>1018</v>
      </c>
    </row>
    <row r="1161" spans="1:2" x14ac:dyDescent="0.25">
      <c r="A1161" s="46" t="s">
        <v>904</v>
      </c>
      <c r="B1161" s="45">
        <v>3</v>
      </c>
    </row>
    <row r="1162" spans="1:2" x14ac:dyDescent="0.25">
      <c r="A1162" s="46" t="s">
        <v>903</v>
      </c>
      <c r="B1162" s="45">
        <v>1</v>
      </c>
    </row>
    <row r="1163" spans="1:2" x14ac:dyDescent="0.25">
      <c r="A1163" s="46" t="s">
        <v>902</v>
      </c>
      <c r="B1163" s="45">
        <v>125</v>
      </c>
    </row>
    <row r="1164" spans="1:2" x14ac:dyDescent="0.25">
      <c r="A1164" s="46" t="s">
        <v>217</v>
      </c>
      <c r="B1164" s="45">
        <v>5902</v>
      </c>
    </row>
    <row r="1165" spans="1:2" x14ac:dyDescent="0.25">
      <c r="A1165" s="46" t="s">
        <v>901</v>
      </c>
      <c r="B1165" s="45">
        <v>62</v>
      </c>
    </row>
    <row r="1166" spans="1:2" x14ac:dyDescent="0.25">
      <c r="A1166" s="46" t="s">
        <v>900</v>
      </c>
      <c r="B1166" s="45">
        <v>5</v>
      </c>
    </row>
    <row r="1167" spans="1:2" x14ac:dyDescent="0.25">
      <c r="A1167" s="46" t="s">
        <v>899</v>
      </c>
      <c r="B1167" s="45">
        <v>19</v>
      </c>
    </row>
    <row r="1168" spans="1:2" x14ac:dyDescent="0.25">
      <c r="A1168" s="46" t="s">
        <v>898</v>
      </c>
      <c r="B1168" s="45">
        <v>171</v>
      </c>
    </row>
    <row r="1169" spans="1:2" x14ac:dyDescent="0.25">
      <c r="A1169" s="46" t="s">
        <v>897</v>
      </c>
      <c r="B1169" s="45">
        <v>55</v>
      </c>
    </row>
    <row r="1170" spans="1:2" x14ac:dyDescent="0.25">
      <c r="A1170" s="46" t="s">
        <v>896</v>
      </c>
      <c r="B1170" s="45">
        <v>2</v>
      </c>
    </row>
    <row r="1171" spans="1:2" x14ac:dyDescent="0.25">
      <c r="A1171" s="46" t="s">
        <v>895</v>
      </c>
      <c r="B1171" s="45">
        <v>1</v>
      </c>
    </row>
    <row r="1172" spans="1:2" x14ac:dyDescent="0.25">
      <c r="A1172" s="46" t="s">
        <v>894</v>
      </c>
      <c r="B1172" s="45">
        <v>74</v>
      </c>
    </row>
    <row r="1173" spans="1:2" x14ac:dyDescent="0.25">
      <c r="A1173" s="46" t="s">
        <v>893</v>
      </c>
      <c r="B1173" s="45">
        <v>18</v>
      </c>
    </row>
    <row r="1174" spans="1:2" x14ac:dyDescent="0.25">
      <c r="A1174" s="46" t="s">
        <v>892</v>
      </c>
      <c r="B1174" s="45">
        <v>28</v>
      </c>
    </row>
    <row r="1175" spans="1:2" x14ac:dyDescent="0.25">
      <c r="A1175" s="46" t="s">
        <v>891</v>
      </c>
      <c r="B1175" s="45">
        <v>34</v>
      </c>
    </row>
    <row r="1176" spans="1:2" x14ac:dyDescent="0.25">
      <c r="A1176" s="46" t="s">
        <v>216</v>
      </c>
      <c r="B1176" s="45">
        <v>1003</v>
      </c>
    </row>
    <row r="1177" spans="1:2" x14ac:dyDescent="0.25">
      <c r="A1177" s="46" t="s">
        <v>890</v>
      </c>
      <c r="B1177" s="45">
        <v>670</v>
      </c>
    </row>
    <row r="1178" spans="1:2" x14ac:dyDescent="0.25">
      <c r="A1178" s="46" t="s">
        <v>889</v>
      </c>
      <c r="B1178" s="45">
        <v>30</v>
      </c>
    </row>
    <row r="1179" spans="1:2" x14ac:dyDescent="0.25">
      <c r="A1179" s="46" t="s">
        <v>888</v>
      </c>
      <c r="B1179" s="45">
        <v>83</v>
      </c>
    </row>
    <row r="1180" spans="1:2" x14ac:dyDescent="0.25">
      <c r="A1180" s="46" t="s">
        <v>887</v>
      </c>
      <c r="B1180" s="45">
        <v>50</v>
      </c>
    </row>
    <row r="1181" spans="1:2" x14ac:dyDescent="0.25">
      <c r="A1181" s="46" t="s">
        <v>886</v>
      </c>
      <c r="B1181" s="45">
        <v>32</v>
      </c>
    </row>
    <row r="1182" spans="1:2" x14ac:dyDescent="0.25">
      <c r="A1182" s="46" t="s">
        <v>885</v>
      </c>
      <c r="B1182" s="45">
        <v>33</v>
      </c>
    </row>
    <row r="1183" spans="1:2" x14ac:dyDescent="0.25">
      <c r="A1183" s="46" t="s">
        <v>884</v>
      </c>
      <c r="B1183" s="45">
        <v>2</v>
      </c>
    </row>
    <row r="1184" spans="1:2" x14ac:dyDescent="0.25">
      <c r="A1184" s="46" t="s">
        <v>883</v>
      </c>
      <c r="B1184" s="45">
        <v>23</v>
      </c>
    </row>
    <row r="1185" spans="1:2" x14ac:dyDescent="0.25">
      <c r="A1185" s="46" t="s">
        <v>882</v>
      </c>
      <c r="B1185" s="45">
        <v>78</v>
      </c>
    </row>
    <row r="1186" spans="1:2" x14ac:dyDescent="0.25">
      <c r="A1186" s="46" t="s">
        <v>881</v>
      </c>
      <c r="B1186" s="45">
        <v>77</v>
      </c>
    </row>
    <row r="1187" spans="1:2" x14ac:dyDescent="0.25">
      <c r="A1187" s="46" t="s">
        <v>215</v>
      </c>
      <c r="B1187" s="45">
        <v>2110</v>
      </c>
    </row>
    <row r="1188" spans="1:2" x14ac:dyDescent="0.25">
      <c r="A1188" s="46" t="s">
        <v>880</v>
      </c>
      <c r="B1188" s="45">
        <v>51</v>
      </c>
    </row>
    <row r="1189" spans="1:2" x14ac:dyDescent="0.25">
      <c r="A1189" s="46" t="s">
        <v>879</v>
      </c>
      <c r="B1189" s="45">
        <v>53</v>
      </c>
    </row>
    <row r="1190" spans="1:2" x14ac:dyDescent="0.25">
      <c r="A1190" s="46" t="s">
        <v>214</v>
      </c>
      <c r="B1190" s="45">
        <v>2</v>
      </c>
    </row>
    <row r="1191" spans="1:2" x14ac:dyDescent="0.25">
      <c r="A1191" s="46" t="s">
        <v>212</v>
      </c>
      <c r="B1191" s="45">
        <v>146</v>
      </c>
    </row>
    <row r="1192" spans="1:2" x14ac:dyDescent="0.25">
      <c r="A1192" s="46" t="s">
        <v>878</v>
      </c>
      <c r="B1192" s="45">
        <v>97</v>
      </c>
    </row>
    <row r="1193" spans="1:2" x14ac:dyDescent="0.25">
      <c r="A1193" s="46" t="s">
        <v>877</v>
      </c>
      <c r="B1193" s="45">
        <v>2304</v>
      </c>
    </row>
    <row r="1194" spans="1:2" x14ac:dyDescent="0.25">
      <c r="A1194" s="46" t="s">
        <v>876</v>
      </c>
      <c r="B1194" s="45">
        <v>258</v>
      </c>
    </row>
    <row r="1195" spans="1:2" x14ac:dyDescent="0.25">
      <c r="A1195" s="46" t="s">
        <v>875</v>
      </c>
      <c r="B1195" s="45">
        <v>174</v>
      </c>
    </row>
    <row r="1196" spans="1:2" x14ac:dyDescent="0.25">
      <c r="A1196" s="46" t="s">
        <v>874</v>
      </c>
      <c r="B1196" s="45">
        <v>538</v>
      </c>
    </row>
    <row r="1197" spans="1:2" x14ac:dyDescent="0.25">
      <c r="A1197" s="46" t="s">
        <v>211</v>
      </c>
      <c r="B1197" s="45">
        <v>840</v>
      </c>
    </row>
    <row r="1198" spans="1:2" x14ac:dyDescent="0.25">
      <c r="A1198" s="46" t="s">
        <v>210</v>
      </c>
      <c r="B1198" s="45">
        <v>2089</v>
      </c>
    </row>
    <row r="1199" spans="1:2" x14ac:dyDescent="0.25">
      <c r="A1199" s="46" t="s">
        <v>209</v>
      </c>
      <c r="B1199" s="45">
        <v>898</v>
      </c>
    </row>
    <row r="1200" spans="1:2" x14ac:dyDescent="0.25">
      <c r="A1200" s="46" t="s">
        <v>873</v>
      </c>
      <c r="B1200" s="45">
        <v>77</v>
      </c>
    </row>
    <row r="1201" spans="1:2" x14ac:dyDescent="0.25">
      <c r="A1201" s="46" t="s">
        <v>207</v>
      </c>
      <c r="B1201" s="45">
        <v>1625</v>
      </c>
    </row>
    <row r="1202" spans="1:2" x14ac:dyDescent="0.25">
      <c r="A1202" s="46" t="s">
        <v>206</v>
      </c>
      <c r="B1202" s="45">
        <v>1896</v>
      </c>
    </row>
    <row r="1203" spans="1:2" x14ac:dyDescent="0.25">
      <c r="A1203" s="46" t="s">
        <v>205</v>
      </c>
      <c r="B1203" s="45">
        <v>614</v>
      </c>
    </row>
    <row r="1204" spans="1:2" x14ac:dyDescent="0.25">
      <c r="A1204" s="46" t="s">
        <v>204</v>
      </c>
      <c r="B1204" s="45">
        <v>1805</v>
      </c>
    </row>
    <row r="1205" spans="1:2" x14ac:dyDescent="0.25">
      <c r="A1205" s="46" t="s">
        <v>203</v>
      </c>
      <c r="B1205" s="45">
        <v>970</v>
      </c>
    </row>
    <row r="1206" spans="1:2" x14ac:dyDescent="0.25">
      <c r="A1206" s="46" t="s">
        <v>872</v>
      </c>
      <c r="B1206" s="45">
        <v>352</v>
      </c>
    </row>
    <row r="1207" spans="1:2" x14ac:dyDescent="0.25">
      <c r="A1207" s="46" t="s">
        <v>871</v>
      </c>
      <c r="B1207" s="45">
        <v>9</v>
      </c>
    </row>
    <row r="1208" spans="1:2" x14ac:dyDescent="0.25">
      <c r="A1208" s="46" t="s">
        <v>870</v>
      </c>
      <c r="B1208" s="45">
        <v>505</v>
      </c>
    </row>
    <row r="1209" spans="1:2" x14ac:dyDescent="0.25">
      <c r="A1209" s="46" t="s">
        <v>869</v>
      </c>
      <c r="B1209" s="45">
        <v>1291</v>
      </c>
    </row>
    <row r="1210" spans="1:2" x14ac:dyDescent="0.25">
      <c r="A1210" s="46" t="s">
        <v>868</v>
      </c>
      <c r="B1210" s="45">
        <v>148</v>
      </c>
    </row>
    <row r="1211" spans="1:2" x14ac:dyDescent="0.25">
      <c r="A1211" s="46" t="s">
        <v>867</v>
      </c>
      <c r="B1211" s="45">
        <v>3</v>
      </c>
    </row>
    <row r="1212" spans="1:2" x14ac:dyDescent="0.25">
      <c r="A1212" s="46" t="s">
        <v>866</v>
      </c>
      <c r="B1212" s="45">
        <v>83</v>
      </c>
    </row>
    <row r="1213" spans="1:2" x14ac:dyDescent="0.25">
      <c r="A1213" s="46" t="s">
        <v>865</v>
      </c>
      <c r="B1213" s="45">
        <v>60</v>
      </c>
    </row>
    <row r="1214" spans="1:2" x14ac:dyDescent="0.25">
      <c r="A1214" s="46" t="s">
        <v>202</v>
      </c>
      <c r="B1214" s="45">
        <v>35</v>
      </c>
    </row>
    <row r="1215" spans="1:2" x14ac:dyDescent="0.25">
      <c r="A1215" s="46" t="s">
        <v>864</v>
      </c>
      <c r="B1215" s="45">
        <v>5</v>
      </c>
    </row>
    <row r="1216" spans="1:2" x14ac:dyDescent="0.25">
      <c r="A1216" s="46" t="s">
        <v>863</v>
      </c>
      <c r="B1216" s="45">
        <v>64</v>
      </c>
    </row>
    <row r="1217" spans="1:2" x14ac:dyDescent="0.25">
      <c r="A1217" s="46" t="s">
        <v>200</v>
      </c>
      <c r="B1217" s="45">
        <v>643</v>
      </c>
    </row>
    <row r="1218" spans="1:2" x14ac:dyDescent="0.25">
      <c r="A1218" s="46" t="s">
        <v>862</v>
      </c>
      <c r="B1218" s="45">
        <v>70</v>
      </c>
    </row>
    <row r="1219" spans="1:2" x14ac:dyDescent="0.25">
      <c r="A1219" s="46" t="s">
        <v>861</v>
      </c>
      <c r="B1219" s="45">
        <v>82</v>
      </c>
    </row>
    <row r="1220" spans="1:2" x14ac:dyDescent="0.25">
      <c r="A1220" s="46" t="s">
        <v>198</v>
      </c>
      <c r="B1220" s="45">
        <v>1581</v>
      </c>
    </row>
    <row r="1221" spans="1:2" x14ac:dyDescent="0.25">
      <c r="A1221" s="46" t="s">
        <v>860</v>
      </c>
      <c r="B1221" s="45">
        <v>351</v>
      </c>
    </row>
    <row r="1222" spans="1:2" x14ac:dyDescent="0.25">
      <c r="A1222" s="46" t="s">
        <v>197</v>
      </c>
      <c r="B1222" s="45">
        <v>634</v>
      </c>
    </row>
    <row r="1223" spans="1:2" x14ac:dyDescent="0.25">
      <c r="A1223" s="46" t="s">
        <v>196</v>
      </c>
      <c r="B1223" s="45">
        <v>3221</v>
      </c>
    </row>
    <row r="1224" spans="1:2" x14ac:dyDescent="0.25">
      <c r="A1224" s="46" t="s">
        <v>859</v>
      </c>
      <c r="B1224" s="45">
        <v>56</v>
      </c>
    </row>
    <row r="1225" spans="1:2" x14ac:dyDescent="0.25">
      <c r="A1225" s="46" t="s">
        <v>195</v>
      </c>
      <c r="B1225" s="45">
        <v>1519</v>
      </c>
    </row>
    <row r="1226" spans="1:2" x14ac:dyDescent="0.25">
      <c r="A1226" s="46" t="s">
        <v>193</v>
      </c>
      <c r="B1226" s="45">
        <v>517</v>
      </c>
    </row>
    <row r="1227" spans="1:2" x14ac:dyDescent="0.25">
      <c r="A1227" s="46" t="s">
        <v>858</v>
      </c>
      <c r="B1227" s="45">
        <v>50</v>
      </c>
    </row>
    <row r="1228" spans="1:2" x14ac:dyDescent="0.25">
      <c r="A1228" s="46" t="s">
        <v>857</v>
      </c>
      <c r="B1228" s="45">
        <v>271</v>
      </c>
    </row>
    <row r="1229" spans="1:2" x14ac:dyDescent="0.25">
      <c r="A1229" s="46" t="s">
        <v>856</v>
      </c>
      <c r="B1229" s="45">
        <v>1</v>
      </c>
    </row>
    <row r="1230" spans="1:2" x14ac:dyDescent="0.25">
      <c r="A1230" s="46" t="s">
        <v>855</v>
      </c>
      <c r="B1230" s="45">
        <v>13</v>
      </c>
    </row>
    <row r="1231" spans="1:2" x14ac:dyDescent="0.25">
      <c r="A1231" s="46" t="s">
        <v>191</v>
      </c>
      <c r="B1231" s="45">
        <v>3658</v>
      </c>
    </row>
    <row r="1232" spans="1:2" x14ac:dyDescent="0.25">
      <c r="A1232" s="46" t="s">
        <v>190</v>
      </c>
      <c r="B1232" s="45">
        <v>2456</v>
      </c>
    </row>
    <row r="1233" spans="1:2" x14ac:dyDescent="0.25">
      <c r="A1233" s="46" t="s">
        <v>189</v>
      </c>
      <c r="B1233" s="45">
        <v>3897</v>
      </c>
    </row>
    <row r="1234" spans="1:2" x14ac:dyDescent="0.25">
      <c r="A1234" s="46" t="s">
        <v>188</v>
      </c>
      <c r="B1234" s="45">
        <v>1621</v>
      </c>
    </row>
    <row r="1235" spans="1:2" x14ac:dyDescent="0.25">
      <c r="A1235" s="46" t="s">
        <v>187</v>
      </c>
      <c r="B1235" s="45">
        <v>4232</v>
      </c>
    </row>
    <row r="1236" spans="1:2" x14ac:dyDescent="0.25">
      <c r="A1236" s="46" t="s">
        <v>185</v>
      </c>
      <c r="B1236" s="45">
        <v>954</v>
      </c>
    </row>
    <row r="1237" spans="1:2" x14ac:dyDescent="0.25">
      <c r="A1237" s="46" t="s">
        <v>184</v>
      </c>
      <c r="B1237" s="45">
        <v>524</v>
      </c>
    </row>
    <row r="1238" spans="1:2" x14ac:dyDescent="0.25">
      <c r="A1238" s="46" t="s">
        <v>182</v>
      </c>
      <c r="B1238" s="45">
        <v>18</v>
      </c>
    </row>
    <row r="1239" spans="1:2" x14ac:dyDescent="0.25">
      <c r="A1239" s="46" t="s">
        <v>854</v>
      </c>
      <c r="B1239" s="45">
        <v>21</v>
      </c>
    </row>
    <row r="1240" spans="1:2" x14ac:dyDescent="0.25">
      <c r="A1240" s="46" t="s">
        <v>853</v>
      </c>
      <c r="B1240" s="45">
        <v>24</v>
      </c>
    </row>
    <row r="1241" spans="1:2" x14ac:dyDescent="0.25">
      <c r="A1241" s="46" t="s">
        <v>852</v>
      </c>
      <c r="B1241" s="45">
        <v>7</v>
      </c>
    </row>
    <row r="1242" spans="1:2" x14ac:dyDescent="0.25">
      <c r="A1242" s="46" t="s">
        <v>851</v>
      </c>
      <c r="B1242" s="45">
        <v>46</v>
      </c>
    </row>
    <row r="1243" spans="1:2" x14ac:dyDescent="0.25">
      <c r="A1243" s="46" t="s">
        <v>850</v>
      </c>
      <c r="B1243" s="45">
        <v>38</v>
      </c>
    </row>
    <row r="1244" spans="1:2" x14ac:dyDescent="0.25">
      <c r="A1244" s="46" t="s">
        <v>849</v>
      </c>
      <c r="B1244" s="45">
        <v>39</v>
      </c>
    </row>
    <row r="1245" spans="1:2" x14ac:dyDescent="0.25">
      <c r="A1245" s="46" t="s">
        <v>848</v>
      </c>
      <c r="B1245" s="45">
        <v>36</v>
      </c>
    </row>
    <row r="1246" spans="1:2" x14ac:dyDescent="0.25">
      <c r="A1246" s="46" t="s">
        <v>847</v>
      </c>
      <c r="B1246" s="45">
        <v>44</v>
      </c>
    </row>
    <row r="1247" spans="1:2" x14ac:dyDescent="0.25">
      <c r="A1247" s="46" t="s">
        <v>846</v>
      </c>
      <c r="B1247" s="45">
        <v>16</v>
      </c>
    </row>
    <row r="1248" spans="1:2" x14ac:dyDescent="0.25">
      <c r="A1248" s="46" t="s">
        <v>845</v>
      </c>
      <c r="B1248" s="45">
        <v>112</v>
      </c>
    </row>
    <row r="1249" spans="1:2" x14ac:dyDescent="0.25">
      <c r="A1249" s="46" t="s">
        <v>844</v>
      </c>
      <c r="B1249" s="45">
        <v>45</v>
      </c>
    </row>
    <row r="1250" spans="1:2" x14ac:dyDescent="0.25">
      <c r="A1250" s="46" t="s">
        <v>843</v>
      </c>
      <c r="B1250" s="45">
        <v>17</v>
      </c>
    </row>
    <row r="1251" spans="1:2" x14ac:dyDescent="0.25">
      <c r="A1251" s="46" t="s">
        <v>842</v>
      </c>
      <c r="B1251" s="45">
        <v>72</v>
      </c>
    </row>
    <row r="1252" spans="1:2" x14ac:dyDescent="0.25">
      <c r="A1252" s="46" t="s">
        <v>841</v>
      </c>
      <c r="B1252" s="45">
        <v>6</v>
      </c>
    </row>
    <row r="1253" spans="1:2" x14ac:dyDescent="0.25">
      <c r="A1253" s="46" t="s">
        <v>840</v>
      </c>
      <c r="B1253" s="45">
        <v>84</v>
      </c>
    </row>
    <row r="1254" spans="1:2" x14ac:dyDescent="0.25">
      <c r="A1254" s="46" t="s">
        <v>180</v>
      </c>
      <c r="B1254" s="45">
        <v>983</v>
      </c>
    </row>
    <row r="1255" spans="1:2" x14ac:dyDescent="0.25">
      <c r="A1255" s="46" t="s">
        <v>179</v>
      </c>
      <c r="B1255" s="45">
        <v>1116</v>
      </c>
    </row>
    <row r="1256" spans="1:2" x14ac:dyDescent="0.25">
      <c r="A1256" s="46" t="s">
        <v>178</v>
      </c>
      <c r="B1256" s="45">
        <v>1455</v>
      </c>
    </row>
    <row r="1257" spans="1:2" x14ac:dyDescent="0.25">
      <c r="A1257" s="46" t="s">
        <v>177</v>
      </c>
      <c r="B1257" s="45">
        <v>615</v>
      </c>
    </row>
    <row r="1258" spans="1:2" x14ac:dyDescent="0.25">
      <c r="A1258" s="46" t="s">
        <v>176</v>
      </c>
      <c r="B1258" s="45">
        <v>1949</v>
      </c>
    </row>
    <row r="1259" spans="1:2" x14ac:dyDescent="0.25">
      <c r="A1259" s="46" t="s">
        <v>8</v>
      </c>
      <c r="B1259" s="45">
        <v>209</v>
      </c>
    </row>
    <row r="1260" spans="1:2" x14ac:dyDescent="0.25">
      <c r="A1260" s="46" t="s">
        <v>175</v>
      </c>
      <c r="B1260" s="45">
        <v>1702</v>
      </c>
    </row>
    <row r="1261" spans="1:2" x14ac:dyDescent="0.25">
      <c r="A1261" s="46" t="s">
        <v>9</v>
      </c>
      <c r="B1261" s="45">
        <v>2411</v>
      </c>
    </row>
    <row r="1262" spans="1:2" x14ac:dyDescent="0.25">
      <c r="A1262" s="46" t="s">
        <v>839</v>
      </c>
      <c r="B1262" s="45">
        <v>1</v>
      </c>
    </row>
    <row r="1263" spans="1:2" x14ac:dyDescent="0.25">
      <c r="A1263" s="46" t="s">
        <v>173</v>
      </c>
      <c r="B1263" s="45">
        <v>4987</v>
      </c>
    </row>
    <row r="1264" spans="1:2" x14ac:dyDescent="0.25">
      <c r="A1264" s="46" t="s">
        <v>171</v>
      </c>
      <c r="B1264" s="45">
        <v>1089</v>
      </c>
    </row>
    <row r="1265" spans="1:2" x14ac:dyDescent="0.25">
      <c r="A1265" s="46" t="s">
        <v>838</v>
      </c>
      <c r="B1265" s="45">
        <v>24</v>
      </c>
    </row>
    <row r="1266" spans="1:2" x14ac:dyDescent="0.25">
      <c r="A1266" s="46" t="s">
        <v>837</v>
      </c>
      <c r="B1266" s="45">
        <v>218</v>
      </c>
    </row>
    <row r="1267" spans="1:2" x14ac:dyDescent="0.25">
      <c r="A1267" s="46" t="s">
        <v>836</v>
      </c>
      <c r="B1267" s="45">
        <v>95</v>
      </c>
    </row>
    <row r="1268" spans="1:2" x14ac:dyDescent="0.25">
      <c r="A1268" s="46" t="s">
        <v>835</v>
      </c>
      <c r="B1268" s="45">
        <v>56</v>
      </c>
    </row>
    <row r="1269" spans="1:2" x14ac:dyDescent="0.25">
      <c r="A1269" s="46" t="s">
        <v>169</v>
      </c>
      <c r="B1269" s="45">
        <v>537</v>
      </c>
    </row>
    <row r="1270" spans="1:2" x14ac:dyDescent="0.25">
      <c r="A1270" s="46" t="s">
        <v>834</v>
      </c>
      <c r="B1270" s="45">
        <v>1352</v>
      </c>
    </row>
    <row r="1271" spans="1:2" x14ac:dyDescent="0.25">
      <c r="A1271" s="46" t="s">
        <v>833</v>
      </c>
      <c r="B1271" s="45">
        <v>136</v>
      </c>
    </row>
    <row r="1272" spans="1:2" x14ac:dyDescent="0.25">
      <c r="A1272" s="46" t="s">
        <v>167</v>
      </c>
      <c r="B1272" s="45">
        <v>1327</v>
      </c>
    </row>
    <row r="1273" spans="1:2" x14ac:dyDescent="0.25">
      <c r="A1273" s="46" t="s">
        <v>166</v>
      </c>
      <c r="B1273" s="45">
        <v>2162</v>
      </c>
    </row>
    <row r="1274" spans="1:2" x14ac:dyDescent="0.25">
      <c r="A1274" s="46" t="s">
        <v>165</v>
      </c>
      <c r="B1274" s="45">
        <v>508</v>
      </c>
    </row>
    <row r="1275" spans="1:2" x14ac:dyDescent="0.25">
      <c r="A1275" s="46" t="s">
        <v>832</v>
      </c>
      <c r="B1275" s="45">
        <v>52</v>
      </c>
    </row>
    <row r="1276" spans="1:2" x14ac:dyDescent="0.25">
      <c r="A1276" s="46" t="s">
        <v>831</v>
      </c>
      <c r="B1276" s="45">
        <v>63</v>
      </c>
    </row>
    <row r="1277" spans="1:2" x14ac:dyDescent="0.25">
      <c r="A1277" s="46" t="s">
        <v>830</v>
      </c>
      <c r="B1277" s="45">
        <v>70</v>
      </c>
    </row>
    <row r="1278" spans="1:2" x14ac:dyDescent="0.25">
      <c r="A1278" s="46" t="s">
        <v>829</v>
      </c>
      <c r="B1278" s="45">
        <v>13</v>
      </c>
    </row>
    <row r="1279" spans="1:2" x14ac:dyDescent="0.25">
      <c r="A1279" s="46" t="s">
        <v>828</v>
      </c>
      <c r="B1279" s="45">
        <v>68</v>
      </c>
    </row>
    <row r="1280" spans="1:2" x14ac:dyDescent="0.25">
      <c r="A1280" s="46" t="s">
        <v>827</v>
      </c>
      <c r="B1280" s="45">
        <v>61</v>
      </c>
    </row>
    <row r="1281" spans="1:2" x14ac:dyDescent="0.25">
      <c r="A1281" s="46" t="s">
        <v>163</v>
      </c>
      <c r="B1281" s="45">
        <v>2431</v>
      </c>
    </row>
    <row r="1282" spans="1:2" x14ac:dyDescent="0.25">
      <c r="A1282" s="46" t="s">
        <v>826</v>
      </c>
      <c r="B1282" s="45">
        <v>19</v>
      </c>
    </row>
    <row r="1283" spans="1:2" x14ac:dyDescent="0.25">
      <c r="A1283" s="46" t="s">
        <v>825</v>
      </c>
      <c r="B1283" s="45">
        <v>48</v>
      </c>
    </row>
    <row r="1284" spans="1:2" x14ac:dyDescent="0.25">
      <c r="A1284" s="46" t="s">
        <v>824</v>
      </c>
      <c r="B1284" s="45">
        <v>44</v>
      </c>
    </row>
    <row r="1285" spans="1:2" x14ac:dyDescent="0.25">
      <c r="A1285" s="46" t="s">
        <v>823</v>
      </c>
      <c r="B1285" s="45">
        <v>17</v>
      </c>
    </row>
    <row r="1286" spans="1:2" x14ac:dyDescent="0.25">
      <c r="A1286" s="46" t="s">
        <v>822</v>
      </c>
      <c r="B1286" s="45">
        <v>29</v>
      </c>
    </row>
    <row r="1287" spans="1:2" x14ac:dyDescent="0.25">
      <c r="A1287" s="46" t="s">
        <v>162</v>
      </c>
      <c r="B1287" s="45">
        <v>122</v>
      </c>
    </row>
    <row r="1288" spans="1:2" x14ac:dyDescent="0.25">
      <c r="A1288" s="46" t="s">
        <v>821</v>
      </c>
      <c r="B1288" s="45">
        <v>13</v>
      </c>
    </row>
    <row r="1289" spans="1:2" x14ac:dyDescent="0.25">
      <c r="A1289" s="46" t="s">
        <v>161</v>
      </c>
      <c r="B1289" s="45">
        <v>1034</v>
      </c>
    </row>
    <row r="1290" spans="1:2" x14ac:dyDescent="0.25">
      <c r="A1290" s="46" t="s">
        <v>160</v>
      </c>
      <c r="B1290" s="45">
        <v>1191</v>
      </c>
    </row>
    <row r="1291" spans="1:2" x14ac:dyDescent="0.25">
      <c r="A1291" s="46" t="s">
        <v>820</v>
      </c>
      <c r="B1291" s="45">
        <v>181</v>
      </c>
    </row>
    <row r="1292" spans="1:2" x14ac:dyDescent="0.25">
      <c r="A1292" s="46" t="s">
        <v>819</v>
      </c>
      <c r="B1292" s="45">
        <v>241</v>
      </c>
    </row>
    <row r="1293" spans="1:2" x14ac:dyDescent="0.25">
      <c r="A1293" s="46" t="s">
        <v>818</v>
      </c>
      <c r="B1293" s="45">
        <v>30</v>
      </c>
    </row>
    <row r="1294" spans="1:2" x14ac:dyDescent="0.25">
      <c r="A1294" s="46" t="s">
        <v>158</v>
      </c>
      <c r="B1294" s="45">
        <v>545</v>
      </c>
    </row>
    <row r="1295" spans="1:2" x14ac:dyDescent="0.25">
      <c r="A1295" s="46" t="s">
        <v>156</v>
      </c>
      <c r="B1295" s="45">
        <v>2762</v>
      </c>
    </row>
    <row r="1296" spans="1:2" x14ac:dyDescent="0.25">
      <c r="A1296" s="46" t="s">
        <v>154</v>
      </c>
      <c r="B1296" s="45">
        <v>1166</v>
      </c>
    </row>
    <row r="1297" spans="1:2" x14ac:dyDescent="0.25">
      <c r="A1297" s="46" t="s">
        <v>817</v>
      </c>
      <c r="B1297" s="45">
        <v>16</v>
      </c>
    </row>
    <row r="1298" spans="1:2" x14ac:dyDescent="0.25">
      <c r="A1298" s="46" t="s">
        <v>816</v>
      </c>
      <c r="B1298" s="45">
        <v>33</v>
      </c>
    </row>
    <row r="1299" spans="1:2" x14ac:dyDescent="0.25">
      <c r="A1299" s="46" t="s">
        <v>152</v>
      </c>
      <c r="B1299" s="45">
        <v>2069</v>
      </c>
    </row>
    <row r="1300" spans="1:2" x14ac:dyDescent="0.25">
      <c r="A1300" s="46" t="s">
        <v>815</v>
      </c>
      <c r="B1300" s="45">
        <v>192</v>
      </c>
    </row>
    <row r="1301" spans="1:2" x14ac:dyDescent="0.25">
      <c r="A1301" s="46" t="s">
        <v>814</v>
      </c>
      <c r="B1301" s="45">
        <v>137</v>
      </c>
    </row>
    <row r="1302" spans="1:2" x14ac:dyDescent="0.25">
      <c r="A1302" s="46" t="s">
        <v>813</v>
      </c>
      <c r="B1302" s="45">
        <v>1</v>
      </c>
    </row>
    <row r="1303" spans="1:2" x14ac:dyDescent="0.25">
      <c r="A1303" s="46" t="s">
        <v>812</v>
      </c>
      <c r="B1303" s="45">
        <v>26</v>
      </c>
    </row>
    <row r="1304" spans="1:2" x14ac:dyDescent="0.25">
      <c r="A1304" s="46" t="s">
        <v>811</v>
      </c>
      <c r="B1304" s="45">
        <v>45</v>
      </c>
    </row>
    <row r="1305" spans="1:2" x14ac:dyDescent="0.25">
      <c r="A1305" s="46" t="s">
        <v>810</v>
      </c>
      <c r="B1305" s="45">
        <v>23</v>
      </c>
    </row>
    <row r="1306" spans="1:2" x14ac:dyDescent="0.25">
      <c r="A1306" s="46" t="s">
        <v>150</v>
      </c>
      <c r="B1306" s="45">
        <v>203</v>
      </c>
    </row>
    <row r="1307" spans="1:2" x14ac:dyDescent="0.25">
      <c r="A1307" s="46" t="s">
        <v>809</v>
      </c>
      <c r="B1307" s="45">
        <v>297</v>
      </c>
    </row>
    <row r="1308" spans="1:2" x14ac:dyDescent="0.25">
      <c r="A1308" s="46" t="s">
        <v>808</v>
      </c>
      <c r="B1308" s="45">
        <v>11</v>
      </c>
    </row>
    <row r="1309" spans="1:2" x14ac:dyDescent="0.25">
      <c r="A1309" s="46" t="s">
        <v>149</v>
      </c>
      <c r="B1309" s="45">
        <v>1761</v>
      </c>
    </row>
    <row r="1310" spans="1:2" x14ac:dyDescent="0.25">
      <c r="A1310" s="46" t="s">
        <v>10</v>
      </c>
      <c r="B1310" s="45">
        <v>992</v>
      </c>
    </row>
    <row r="1311" spans="1:2" x14ac:dyDescent="0.25">
      <c r="A1311" s="46" t="s">
        <v>147</v>
      </c>
      <c r="B1311" s="45">
        <v>658</v>
      </c>
    </row>
    <row r="1312" spans="1:2" x14ac:dyDescent="0.25">
      <c r="A1312" s="46" t="s">
        <v>807</v>
      </c>
      <c r="B1312" s="45">
        <v>8</v>
      </c>
    </row>
    <row r="1313" spans="1:2" x14ac:dyDescent="0.25">
      <c r="A1313" s="46" t="s">
        <v>806</v>
      </c>
      <c r="B1313" s="45">
        <v>5</v>
      </c>
    </row>
    <row r="1314" spans="1:2" x14ac:dyDescent="0.25">
      <c r="A1314" s="46" t="s">
        <v>805</v>
      </c>
      <c r="B1314" s="45">
        <v>52</v>
      </c>
    </row>
    <row r="1315" spans="1:2" x14ac:dyDescent="0.25">
      <c r="A1315" s="46" t="s">
        <v>804</v>
      </c>
      <c r="B1315" s="45">
        <v>21</v>
      </c>
    </row>
    <row r="1316" spans="1:2" x14ac:dyDescent="0.25">
      <c r="A1316" s="46" t="s">
        <v>146</v>
      </c>
      <c r="B1316" s="45">
        <v>1325</v>
      </c>
    </row>
    <row r="1317" spans="1:2" x14ac:dyDescent="0.25">
      <c r="A1317" s="46" t="s">
        <v>145</v>
      </c>
      <c r="B1317" s="45">
        <v>723</v>
      </c>
    </row>
    <row r="1318" spans="1:2" x14ac:dyDescent="0.25">
      <c r="A1318" s="46" t="s">
        <v>144</v>
      </c>
      <c r="B1318" s="45">
        <v>1395</v>
      </c>
    </row>
    <row r="1319" spans="1:2" x14ac:dyDescent="0.25">
      <c r="A1319" s="46" t="s">
        <v>803</v>
      </c>
      <c r="B1319" s="45">
        <v>13</v>
      </c>
    </row>
    <row r="1320" spans="1:2" x14ac:dyDescent="0.25">
      <c r="A1320" s="46" t="s">
        <v>802</v>
      </c>
      <c r="B1320" s="45">
        <v>145</v>
      </c>
    </row>
    <row r="1321" spans="1:2" x14ac:dyDescent="0.25">
      <c r="A1321" s="46" t="s">
        <v>801</v>
      </c>
      <c r="B1321" s="45">
        <v>538</v>
      </c>
    </row>
    <row r="1322" spans="1:2" x14ac:dyDescent="0.25">
      <c r="A1322" s="46" t="s">
        <v>800</v>
      </c>
      <c r="B1322" s="45">
        <v>13</v>
      </c>
    </row>
    <row r="1323" spans="1:2" x14ac:dyDescent="0.25">
      <c r="A1323" s="46" t="s">
        <v>799</v>
      </c>
      <c r="B1323" s="45">
        <v>14</v>
      </c>
    </row>
    <row r="1324" spans="1:2" x14ac:dyDescent="0.25">
      <c r="A1324" s="46" t="s">
        <v>798</v>
      </c>
      <c r="B1324" s="45">
        <v>6</v>
      </c>
    </row>
    <row r="1325" spans="1:2" x14ac:dyDescent="0.25">
      <c r="A1325" s="46" t="s">
        <v>143</v>
      </c>
      <c r="B1325" s="45">
        <v>508</v>
      </c>
    </row>
    <row r="1326" spans="1:2" x14ac:dyDescent="0.25">
      <c r="A1326" s="46" t="s">
        <v>797</v>
      </c>
      <c r="B1326" s="45">
        <v>33</v>
      </c>
    </row>
    <row r="1327" spans="1:2" x14ac:dyDescent="0.25">
      <c r="A1327" s="46" t="s">
        <v>796</v>
      </c>
      <c r="B1327" s="45">
        <v>1275</v>
      </c>
    </row>
    <row r="1328" spans="1:2" x14ac:dyDescent="0.25">
      <c r="A1328" s="46" t="s">
        <v>795</v>
      </c>
      <c r="B1328" s="45">
        <v>879</v>
      </c>
    </row>
    <row r="1329" spans="1:2" x14ac:dyDescent="0.25">
      <c r="A1329" s="46" t="s">
        <v>794</v>
      </c>
      <c r="B1329" s="45">
        <v>111</v>
      </c>
    </row>
    <row r="1330" spans="1:2" x14ac:dyDescent="0.25">
      <c r="A1330" s="46" t="s">
        <v>793</v>
      </c>
      <c r="B1330" s="45">
        <v>173</v>
      </c>
    </row>
    <row r="1331" spans="1:2" x14ac:dyDescent="0.25">
      <c r="A1331" s="46" t="s">
        <v>792</v>
      </c>
      <c r="B1331" s="45">
        <v>8</v>
      </c>
    </row>
    <row r="1332" spans="1:2" x14ac:dyDescent="0.25">
      <c r="A1332" s="46" t="s">
        <v>791</v>
      </c>
      <c r="B1332" s="45">
        <v>5</v>
      </c>
    </row>
    <row r="1333" spans="1:2" x14ac:dyDescent="0.25">
      <c r="A1333" s="46" t="s">
        <v>790</v>
      </c>
      <c r="B1333" s="45">
        <v>41</v>
      </c>
    </row>
    <row r="1334" spans="1:2" x14ac:dyDescent="0.25">
      <c r="A1334" s="46" t="s">
        <v>789</v>
      </c>
      <c r="B1334" s="45">
        <v>22</v>
      </c>
    </row>
    <row r="1335" spans="1:2" x14ac:dyDescent="0.25">
      <c r="A1335" s="46" t="s">
        <v>788</v>
      </c>
      <c r="B1335" s="45">
        <v>38</v>
      </c>
    </row>
    <row r="1336" spans="1:2" x14ac:dyDescent="0.25">
      <c r="A1336" s="46" t="s">
        <v>787</v>
      </c>
      <c r="B1336" s="45">
        <v>2</v>
      </c>
    </row>
    <row r="1337" spans="1:2" x14ac:dyDescent="0.25">
      <c r="A1337" s="46" t="s">
        <v>141</v>
      </c>
      <c r="B1337" s="45">
        <v>460</v>
      </c>
    </row>
    <row r="1338" spans="1:2" x14ac:dyDescent="0.25">
      <c r="A1338" s="46" t="s">
        <v>786</v>
      </c>
      <c r="B1338" s="45">
        <v>4</v>
      </c>
    </row>
    <row r="1339" spans="1:2" x14ac:dyDescent="0.25">
      <c r="A1339" s="46" t="s">
        <v>785</v>
      </c>
      <c r="B1339" s="45">
        <v>2952</v>
      </c>
    </row>
    <row r="1340" spans="1:2" x14ac:dyDescent="0.25">
      <c r="A1340" s="46" t="s">
        <v>784</v>
      </c>
      <c r="B1340" s="45">
        <v>788</v>
      </c>
    </row>
    <row r="1341" spans="1:2" x14ac:dyDescent="0.25">
      <c r="A1341" s="46" t="s">
        <v>783</v>
      </c>
      <c r="B1341" s="45">
        <v>17</v>
      </c>
    </row>
    <row r="1342" spans="1:2" x14ac:dyDescent="0.25">
      <c r="A1342" s="46" t="s">
        <v>782</v>
      </c>
      <c r="B1342" s="45">
        <v>7</v>
      </c>
    </row>
    <row r="1343" spans="1:2" x14ac:dyDescent="0.25">
      <c r="A1343" s="46" t="s">
        <v>781</v>
      </c>
      <c r="B1343" s="45">
        <v>5</v>
      </c>
    </row>
    <row r="1344" spans="1:2" x14ac:dyDescent="0.25">
      <c r="A1344" s="46" t="s">
        <v>140</v>
      </c>
      <c r="B1344" s="45">
        <v>1233</v>
      </c>
    </row>
    <row r="1345" spans="1:2" x14ac:dyDescent="0.25">
      <c r="A1345" s="46" t="s">
        <v>780</v>
      </c>
      <c r="B1345" s="45">
        <v>95</v>
      </c>
    </row>
    <row r="1346" spans="1:2" x14ac:dyDescent="0.25">
      <c r="A1346" s="46" t="s">
        <v>779</v>
      </c>
      <c r="B1346" s="45">
        <v>263</v>
      </c>
    </row>
    <row r="1347" spans="1:2" x14ac:dyDescent="0.25">
      <c r="A1347" s="46" t="s">
        <v>778</v>
      </c>
      <c r="B1347" s="45">
        <v>180</v>
      </c>
    </row>
    <row r="1348" spans="1:2" x14ac:dyDescent="0.25">
      <c r="A1348" s="46" t="s">
        <v>777</v>
      </c>
      <c r="B1348" s="45">
        <v>16</v>
      </c>
    </row>
    <row r="1349" spans="1:2" x14ac:dyDescent="0.25">
      <c r="A1349" s="46" t="s">
        <v>776</v>
      </c>
      <c r="B1349" s="45">
        <v>51</v>
      </c>
    </row>
    <row r="1350" spans="1:2" x14ac:dyDescent="0.25">
      <c r="A1350" s="46" t="s">
        <v>775</v>
      </c>
      <c r="B1350" s="45">
        <v>95</v>
      </c>
    </row>
    <row r="1351" spans="1:2" x14ac:dyDescent="0.25">
      <c r="A1351" s="46" t="s">
        <v>774</v>
      </c>
      <c r="B1351" s="45">
        <v>18</v>
      </c>
    </row>
    <row r="1352" spans="1:2" x14ac:dyDescent="0.25">
      <c r="A1352" s="46" t="s">
        <v>138</v>
      </c>
      <c r="B1352" s="45">
        <v>1375</v>
      </c>
    </row>
    <row r="1353" spans="1:2" x14ac:dyDescent="0.25">
      <c r="A1353" s="46" t="s">
        <v>773</v>
      </c>
      <c r="B1353" s="45">
        <v>15</v>
      </c>
    </row>
    <row r="1354" spans="1:2" x14ac:dyDescent="0.25">
      <c r="A1354" s="46" t="s">
        <v>772</v>
      </c>
      <c r="B1354" s="45">
        <v>221</v>
      </c>
    </row>
    <row r="1355" spans="1:2" x14ac:dyDescent="0.25">
      <c r="A1355" s="46" t="s">
        <v>771</v>
      </c>
      <c r="B1355" s="45">
        <v>216</v>
      </c>
    </row>
    <row r="1356" spans="1:2" x14ac:dyDescent="0.25">
      <c r="A1356" s="46" t="s">
        <v>770</v>
      </c>
      <c r="B1356" s="45">
        <v>54</v>
      </c>
    </row>
    <row r="1357" spans="1:2" x14ac:dyDescent="0.25">
      <c r="A1357" s="46" t="s">
        <v>769</v>
      </c>
      <c r="B1357" s="45">
        <v>8</v>
      </c>
    </row>
    <row r="1358" spans="1:2" x14ac:dyDescent="0.25">
      <c r="A1358" s="46" t="s">
        <v>768</v>
      </c>
      <c r="B1358" s="45">
        <v>910</v>
      </c>
    </row>
    <row r="1359" spans="1:2" x14ac:dyDescent="0.25">
      <c r="A1359" s="46" t="s">
        <v>767</v>
      </c>
      <c r="B1359" s="45">
        <v>23</v>
      </c>
    </row>
    <row r="1360" spans="1:2" x14ac:dyDescent="0.25">
      <c r="A1360" s="46" t="s">
        <v>766</v>
      </c>
      <c r="B1360" s="45">
        <v>10</v>
      </c>
    </row>
    <row r="1361" spans="1:2" x14ac:dyDescent="0.25">
      <c r="A1361" s="46" t="s">
        <v>137</v>
      </c>
      <c r="B1361" s="45">
        <v>216</v>
      </c>
    </row>
    <row r="1362" spans="1:2" x14ac:dyDescent="0.25">
      <c r="A1362" s="46" t="s">
        <v>135</v>
      </c>
      <c r="B1362" s="45">
        <v>2195</v>
      </c>
    </row>
    <row r="1363" spans="1:2" x14ac:dyDescent="0.25">
      <c r="A1363" s="46" t="s">
        <v>133</v>
      </c>
      <c r="B1363" s="45">
        <v>1482</v>
      </c>
    </row>
    <row r="1364" spans="1:2" x14ac:dyDescent="0.25">
      <c r="A1364" s="46" t="s">
        <v>765</v>
      </c>
      <c r="B1364" s="45">
        <v>25</v>
      </c>
    </row>
    <row r="1365" spans="1:2" x14ac:dyDescent="0.25">
      <c r="A1365" s="46" t="s">
        <v>764</v>
      </c>
      <c r="B1365" s="45">
        <v>26</v>
      </c>
    </row>
    <row r="1366" spans="1:2" x14ac:dyDescent="0.25">
      <c r="A1366" s="46" t="s">
        <v>763</v>
      </c>
      <c r="B1366" s="45">
        <v>27</v>
      </c>
    </row>
    <row r="1367" spans="1:2" x14ac:dyDescent="0.25">
      <c r="A1367" s="46" t="s">
        <v>762</v>
      </c>
      <c r="B1367" s="45">
        <v>124</v>
      </c>
    </row>
    <row r="1368" spans="1:2" x14ac:dyDescent="0.25">
      <c r="A1368" s="46" t="s">
        <v>761</v>
      </c>
      <c r="B1368" s="45">
        <v>17</v>
      </c>
    </row>
    <row r="1369" spans="1:2" x14ac:dyDescent="0.25">
      <c r="A1369" s="46" t="s">
        <v>760</v>
      </c>
      <c r="B1369" s="45">
        <v>207</v>
      </c>
    </row>
    <row r="1370" spans="1:2" x14ac:dyDescent="0.25">
      <c r="A1370" s="46" t="s">
        <v>759</v>
      </c>
      <c r="B1370" s="45">
        <v>83</v>
      </c>
    </row>
    <row r="1371" spans="1:2" x14ac:dyDescent="0.25">
      <c r="A1371" s="46" t="s">
        <v>758</v>
      </c>
      <c r="B1371" s="45">
        <v>7</v>
      </c>
    </row>
    <row r="1372" spans="1:2" x14ac:dyDescent="0.25">
      <c r="A1372" s="46" t="s">
        <v>757</v>
      </c>
      <c r="B1372" s="45">
        <v>132</v>
      </c>
    </row>
    <row r="1373" spans="1:2" x14ac:dyDescent="0.25">
      <c r="A1373" s="46" t="s">
        <v>131</v>
      </c>
      <c r="B1373" s="45">
        <v>1408</v>
      </c>
    </row>
    <row r="1374" spans="1:2" x14ac:dyDescent="0.25">
      <c r="A1374" s="46" t="s">
        <v>756</v>
      </c>
      <c r="B1374" s="45">
        <v>65</v>
      </c>
    </row>
    <row r="1375" spans="1:2" x14ac:dyDescent="0.25">
      <c r="A1375" s="46" t="s">
        <v>755</v>
      </c>
      <c r="B1375" s="45">
        <v>46</v>
      </c>
    </row>
    <row r="1376" spans="1:2" x14ac:dyDescent="0.25">
      <c r="A1376" s="46" t="s">
        <v>754</v>
      </c>
      <c r="B1376" s="45">
        <v>51</v>
      </c>
    </row>
    <row r="1377" spans="1:2" x14ac:dyDescent="0.25">
      <c r="A1377" s="46" t="s">
        <v>130</v>
      </c>
      <c r="B1377" s="45">
        <v>603</v>
      </c>
    </row>
    <row r="1378" spans="1:2" x14ac:dyDescent="0.25">
      <c r="A1378" s="46" t="s">
        <v>753</v>
      </c>
      <c r="B1378" s="45">
        <v>16</v>
      </c>
    </row>
    <row r="1379" spans="1:2" x14ac:dyDescent="0.25">
      <c r="A1379" s="46" t="s">
        <v>128</v>
      </c>
      <c r="B1379" s="45">
        <v>333</v>
      </c>
    </row>
    <row r="1380" spans="1:2" x14ac:dyDescent="0.25">
      <c r="A1380" s="46" t="s">
        <v>752</v>
      </c>
      <c r="B1380" s="45">
        <v>103</v>
      </c>
    </row>
    <row r="1381" spans="1:2" x14ac:dyDescent="0.25">
      <c r="A1381" s="46" t="s">
        <v>751</v>
      </c>
      <c r="B1381" s="45">
        <v>8</v>
      </c>
    </row>
    <row r="1382" spans="1:2" x14ac:dyDescent="0.25">
      <c r="A1382" s="46" t="s">
        <v>750</v>
      </c>
      <c r="B1382" s="45">
        <v>217</v>
      </c>
    </row>
    <row r="1383" spans="1:2" x14ac:dyDescent="0.25">
      <c r="A1383" s="46" t="s">
        <v>749</v>
      </c>
      <c r="B1383" s="45">
        <v>4</v>
      </c>
    </row>
    <row r="1384" spans="1:2" x14ac:dyDescent="0.25">
      <c r="A1384" s="46" t="s">
        <v>748</v>
      </c>
      <c r="B1384" s="45">
        <v>64</v>
      </c>
    </row>
    <row r="1385" spans="1:2" x14ac:dyDescent="0.25">
      <c r="A1385" s="46" t="s">
        <v>127</v>
      </c>
      <c r="B1385" s="45">
        <v>760</v>
      </c>
    </row>
    <row r="1386" spans="1:2" x14ac:dyDescent="0.25">
      <c r="A1386" s="46" t="s">
        <v>747</v>
      </c>
      <c r="B1386" s="45">
        <v>253</v>
      </c>
    </row>
    <row r="1387" spans="1:2" x14ac:dyDescent="0.25">
      <c r="A1387" s="46" t="s">
        <v>746</v>
      </c>
      <c r="B1387" s="45">
        <v>16</v>
      </c>
    </row>
    <row r="1388" spans="1:2" x14ac:dyDescent="0.25">
      <c r="A1388" s="46" t="s">
        <v>745</v>
      </c>
      <c r="B1388" s="45">
        <v>157</v>
      </c>
    </row>
    <row r="1389" spans="1:2" x14ac:dyDescent="0.25">
      <c r="A1389" s="46" t="s">
        <v>126</v>
      </c>
      <c r="B1389" s="45">
        <v>73</v>
      </c>
    </row>
    <row r="1390" spans="1:2" x14ac:dyDescent="0.25">
      <c r="A1390" s="46" t="s">
        <v>744</v>
      </c>
      <c r="B1390" s="45">
        <v>25</v>
      </c>
    </row>
    <row r="1391" spans="1:2" x14ac:dyDescent="0.25">
      <c r="A1391" s="46" t="s">
        <v>743</v>
      </c>
      <c r="B1391" s="45">
        <v>8</v>
      </c>
    </row>
    <row r="1392" spans="1:2" x14ac:dyDescent="0.25">
      <c r="A1392" s="46" t="s">
        <v>742</v>
      </c>
      <c r="B1392" s="45">
        <v>89</v>
      </c>
    </row>
    <row r="1393" spans="1:2" x14ac:dyDescent="0.25">
      <c r="A1393" s="46" t="s">
        <v>741</v>
      </c>
      <c r="B1393" s="45">
        <v>134</v>
      </c>
    </row>
    <row r="1394" spans="1:2" x14ac:dyDescent="0.25">
      <c r="A1394" s="46" t="s">
        <v>740</v>
      </c>
      <c r="B1394" s="45">
        <v>240</v>
      </c>
    </row>
    <row r="1395" spans="1:2" x14ac:dyDescent="0.25">
      <c r="A1395" s="46" t="s">
        <v>739</v>
      </c>
      <c r="B1395" s="45">
        <v>32</v>
      </c>
    </row>
    <row r="1396" spans="1:2" x14ac:dyDescent="0.25">
      <c r="A1396" s="46" t="s">
        <v>738</v>
      </c>
      <c r="B1396" s="45">
        <v>272</v>
      </c>
    </row>
    <row r="1397" spans="1:2" x14ac:dyDescent="0.25">
      <c r="A1397" s="46" t="s">
        <v>737</v>
      </c>
      <c r="B1397" s="45">
        <v>7</v>
      </c>
    </row>
    <row r="1398" spans="1:2" x14ac:dyDescent="0.25">
      <c r="A1398" s="46" t="s">
        <v>124</v>
      </c>
      <c r="B1398" s="45">
        <v>194</v>
      </c>
    </row>
    <row r="1399" spans="1:2" x14ac:dyDescent="0.25">
      <c r="A1399" s="46" t="s">
        <v>736</v>
      </c>
      <c r="B1399" s="45">
        <v>21</v>
      </c>
    </row>
    <row r="1400" spans="1:2" x14ac:dyDescent="0.25">
      <c r="A1400" s="46" t="s">
        <v>735</v>
      </c>
      <c r="B1400" s="45">
        <v>108</v>
      </c>
    </row>
    <row r="1401" spans="1:2" x14ac:dyDescent="0.25">
      <c r="A1401" s="46" t="s">
        <v>734</v>
      </c>
      <c r="B1401" s="45">
        <v>17</v>
      </c>
    </row>
    <row r="1402" spans="1:2" x14ac:dyDescent="0.25">
      <c r="A1402" s="46" t="s">
        <v>122</v>
      </c>
      <c r="B1402" s="45">
        <v>1168</v>
      </c>
    </row>
    <row r="1403" spans="1:2" x14ac:dyDescent="0.25">
      <c r="A1403" s="46" t="s">
        <v>733</v>
      </c>
      <c r="B1403" s="45">
        <v>7</v>
      </c>
    </row>
    <row r="1404" spans="1:2" x14ac:dyDescent="0.25">
      <c r="A1404" s="46" t="s">
        <v>732</v>
      </c>
      <c r="B1404" s="45">
        <v>3</v>
      </c>
    </row>
    <row r="1405" spans="1:2" x14ac:dyDescent="0.25">
      <c r="A1405" s="46" t="s">
        <v>121</v>
      </c>
      <c r="B1405" s="45">
        <v>1128</v>
      </c>
    </row>
    <row r="1406" spans="1:2" x14ac:dyDescent="0.25">
      <c r="A1406" s="46" t="s">
        <v>731</v>
      </c>
      <c r="B1406" s="45">
        <v>34</v>
      </c>
    </row>
    <row r="1407" spans="1:2" x14ac:dyDescent="0.25">
      <c r="A1407" s="46" t="s">
        <v>119</v>
      </c>
      <c r="B1407" s="45">
        <v>1850</v>
      </c>
    </row>
    <row r="1408" spans="1:2" x14ac:dyDescent="0.25">
      <c r="A1408" s="46" t="s">
        <v>730</v>
      </c>
      <c r="B1408" s="45">
        <v>8</v>
      </c>
    </row>
    <row r="1409" spans="1:2" x14ac:dyDescent="0.25">
      <c r="A1409" s="46" t="s">
        <v>729</v>
      </c>
      <c r="B1409" s="45">
        <v>9</v>
      </c>
    </row>
    <row r="1410" spans="1:2" x14ac:dyDescent="0.25">
      <c r="A1410" s="46" t="s">
        <v>728</v>
      </c>
      <c r="B1410" s="45">
        <v>48</v>
      </c>
    </row>
    <row r="1411" spans="1:2" x14ac:dyDescent="0.25">
      <c r="A1411" s="46" t="s">
        <v>727</v>
      </c>
      <c r="B1411" s="45">
        <v>16</v>
      </c>
    </row>
    <row r="1412" spans="1:2" x14ac:dyDescent="0.25">
      <c r="A1412" s="46" t="s">
        <v>117</v>
      </c>
      <c r="B1412" s="45">
        <v>1652</v>
      </c>
    </row>
    <row r="1413" spans="1:2" x14ac:dyDescent="0.25">
      <c r="A1413" s="46" t="s">
        <v>726</v>
      </c>
      <c r="B1413" s="45">
        <v>23</v>
      </c>
    </row>
    <row r="1414" spans="1:2" x14ac:dyDescent="0.25">
      <c r="A1414" s="46" t="s">
        <v>115</v>
      </c>
      <c r="B1414" s="45">
        <v>524</v>
      </c>
    </row>
    <row r="1415" spans="1:2" x14ac:dyDescent="0.25">
      <c r="A1415" s="46" t="s">
        <v>113</v>
      </c>
      <c r="B1415" s="45">
        <v>1174</v>
      </c>
    </row>
    <row r="1416" spans="1:2" x14ac:dyDescent="0.25">
      <c r="A1416" s="46" t="s">
        <v>725</v>
      </c>
      <c r="B1416" s="45">
        <v>206</v>
      </c>
    </row>
    <row r="1417" spans="1:2" x14ac:dyDescent="0.25">
      <c r="A1417" s="46" t="s">
        <v>724</v>
      </c>
      <c r="B1417" s="45">
        <v>71</v>
      </c>
    </row>
    <row r="1418" spans="1:2" x14ac:dyDescent="0.25">
      <c r="A1418" s="46" t="s">
        <v>723</v>
      </c>
      <c r="B1418" s="45">
        <v>987</v>
      </c>
    </row>
    <row r="1419" spans="1:2" x14ac:dyDescent="0.25">
      <c r="A1419" s="46" t="s">
        <v>722</v>
      </c>
      <c r="B1419" s="45">
        <v>157</v>
      </c>
    </row>
    <row r="1420" spans="1:2" x14ac:dyDescent="0.25">
      <c r="A1420" s="46" t="s">
        <v>721</v>
      </c>
      <c r="B1420" s="45">
        <v>10</v>
      </c>
    </row>
    <row r="1421" spans="1:2" x14ac:dyDescent="0.25">
      <c r="A1421" s="46" t="s">
        <v>111</v>
      </c>
      <c r="B1421" s="45">
        <v>647</v>
      </c>
    </row>
    <row r="1422" spans="1:2" x14ac:dyDescent="0.25">
      <c r="A1422" s="46" t="s">
        <v>109</v>
      </c>
      <c r="B1422" s="45">
        <v>1007</v>
      </c>
    </row>
    <row r="1423" spans="1:2" x14ac:dyDescent="0.25">
      <c r="A1423" s="46" t="s">
        <v>720</v>
      </c>
      <c r="B1423" s="45">
        <v>9</v>
      </c>
    </row>
    <row r="1424" spans="1:2" x14ac:dyDescent="0.25">
      <c r="A1424" s="46" t="s">
        <v>719</v>
      </c>
      <c r="B1424" s="45">
        <v>7</v>
      </c>
    </row>
    <row r="1425" spans="1:2" x14ac:dyDescent="0.25">
      <c r="A1425" s="46" t="s">
        <v>718</v>
      </c>
      <c r="B1425" s="45">
        <v>139</v>
      </c>
    </row>
    <row r="1426" spans="1:2" x14ac:dyDescent="0.25">
      <c r="A1426" s="46" t="s">
        <v>717</v>
      </c>
      <c r="B1426" s="45">
        <v>12</v>
      </c>
    </row>
    <row r="1427" spans="1:2" x14ac:dyDescent="0.25">
      <c r="A1427" s="46" t="s">
        <v>716</v>
      </c>
      <c r="B1427" s="45">
        <v>16</v>
      </c>
    </row>
    <row r="1428" spans="1:2" x14ac:dyDescent="0.25">
      <c r="A1428" s="46" t="s">
        <v>107</v>
      </c>
      <c r="B1428" s="45">
        <v>1093</v>
      </c>
    </row>
    <row r="1429" spans="1:2" x14ac:dyDescent="0.25">
      <c r="A1429" s="46" t="s">
        <v>715</v>
      </c>
      <c r="B1429" s="45">
        <v>70</v>
      </c>
    </row>
    <row r="1430" spans="1:2" x14ac:dyDescent="0.25">
      <c r="A1430" s="46" t="s">
        <v>105</v>
      </c>
      <c r="B1430" s="45">
        <v>1973</v>
      </c>
    </row>
    <row r="1431" spans="1:2" x14ac:dyDescent="0.25">
      <c r="A1431" s="46" t="s">
        <v>104</v>
      </c>
      <c r="B1431" s="45">
        <v>604</v>
      </c>
    </row>
    <row r="1432" spans="1:2" x14ac:dyDescent="0.25">
      <c r="A1432" s="46" t="s">
        <v>714</v>
      </c>
      <c r="B1432" s="45">
        <v>1</v>
      </c>
    </row>
    <row r="1433" spans="1:2" x14ac:dyDescent="0.25">
      <c r="A1433" s="46" t="s">
        <v>713</v>
      </c>
      <c r="B1433" s="45">
        <v>96</v>
      </c>
    </row>
    <row r="1434" spans="1:2" x14ac:dyDescent="0.25">
      <c r="A1434" s="46" t="s">
        <v>712</v>
      </c>
      <c r="B1434" s="45">
        <v>385</v>
      </c>
    </row>
    <row r="1435" spans="1:2" x14ac:dyDescent="0.25">
      <c r="A1435" s="46" t="s">
        <v>711</v>
      </c>
      <c r="B1435" s="45">
        <v>234</v>
      </c>
    </row>
    <row r="1436" spans="1:2" x14ac:dyDescent="0.25">
      <c r="A1436" s="46" t="s">
        <v>710</v>
      </c>
      <c r="B1436" s="45">
        <v>20</v>
      </c>
    </row>
    <row r="1437" spans="1:2" x14ac:dyDescent="0.25">
      <c r="A1437" s="46" t="s">
        <v>102</v>
      </c>
      <c r="B1437" s="45">
        <v>423</v>
      </c>
    </row>
    <row r="1438" spans="1:2" x14ac:dyDescent="0.25">
      <c r="A1438" s="46" t="s">
        <v>709</v>
      </c>
      <c r="B1438" s="45">
        <v>5</v>
      </c>
    </row>
    <row r="1439" spans="1:2" x14ac:dyDescent="0.25">
      <c r="A1439" s="46" t="s">
        <v>100</v>
      </c>
      <c r="B1439" s="45">
        <v>985</v>
      </c>
    </row>
    <row r="1440" spans="1:2" x14ac:dyDescent="0.25">
      <c r="A1440" s="46" t="s">
        <v>99</v>
      </c>
      <c r="B1440" s="45">
        <v>2563</v>
      </c>
    </row>
    <row r="1441" spans="1:2" x14ac:dyDescent="0.25">
      <c r="A1441" s="46" t="s">
        <v>708</v>
      </c>
      <c r="B1441" s="45">
        <v>6</v>
      </c>
    </row>
    <row r="1442" spans="1:2" x14ac:dyDescent="0.25">
      <c r="A1442" s="46" t="s">
        <v>707</v>
      </c>
      <c r="B1442" s="45">
        <v>143</v>
      </c>
    </row>
    <row r="1443" spans="1:2" x14ac:dyDescent="0.25">
      <c r="A1443" s="46" t="s">
        <v>706</v>
      </c>
      <c r="B1443" s="45">
        <v>101</v>
      </c>
    </row>
    <row r="1444" spans="1:2" x14ac:dyDescent="0.25">
      <c r="A1444" s="46" t="s">
        <v>705</v>
      </c>
      <c r="B1444" s="45">
        <v>42</v>
      </c>
    </row>
    <row r="1445" spans="1:2" x14ac:dyDescent="0.25">
      <c r="A1445" s="46" t="s">
        <v>704</v>
      </c>
      <c r="B1445" s="45">
        <v>2787</v>
      </c>
    </row>
    <row r="1446" spans="1:2" x14ac:dyDescent="0.25">
      <c r="A1446" s="46" t="s">
        <v>703</v>
      </c>
      <c r="B1446" s="45">
        <v>49</v>
      </c>
    </row>
    <row r="1447" spans="1:2" x14ac:dyDescent="0.25">
      <c r="A1447" s="46" t="s">
        <v>97</v>
      </c>
      <c r="B1447" s="45">
        <v>835</v>
      </c>
    </row>
    <row r="1448" spans="1:2" x14ac:dyDescent="0.25">
      <c r="A1448" s="46" t="s">
        <v>95</v>
      </c>
      <c r="B1448" s="45">
        <v>408</v>
      </c>
    </row>
    <row r="1449" spans="1:2" x14ac:dyDescent="0.25">
      <c r="A1449" s="46" t="s">
        <v>702</v>
      </c>
      <c r="B1449" s="45">
        <v>99</v>
      </c>
    </row>
    <row r="1450" spans="1:2" x14ac:dyDescent="0.25">
      <c r="A1450" s="46" t="s">
        <v>701</v>
      </c>
      <c r="B1450" s="45">
        <v>17</v>
      </c>
    </row>
    <row r="1451" spans="1:2" x14ac:dyDescent="0.25">
      <c r="A1451" s="46" t="s">
        <v>700</v>
      </c>
      <c r="B1451" s="45">
        <v>1312</v>
      </c>
    </row>
    <row r="1452" spans="1:2" x14ac:dyDescent="0.25">
      <c r="A1452" s="46" t="s">
        <v>699</v>
      </c>
      <c r="B1452" s="45">
        <v>174</v>
      </c>
    </row>
    <row r="1453" spans="1:2" x14ac:dyDescent="0.25">
      <c r="A1453" s="46" t="s">
        <v>698</v>
      </c>
      <c r="B1453" s="45">
        <v>243</v>
      </c>
    </row>
    <row r="1454" spans="1:2" x14ac:dyDescent="0.25">
      <c r="A1454" s="46" t="s">
        <v>92</v>
      </c>
      <c r="B1454" s="45">
        <v>1397</v>
      </c>
    </row>
    <row r="1455" spans="1:2" x14ac:dyDescent="0.25">
      <c r="A1455" s="46" t="s">
        <v>11</v>
      </c>
      <c r="B1455" s="45">
        <v>1311</v>
      </c>
    </row>
    <row r="1456" spans="1:2" x14ac:dyDescent="0.25">
      <c r="A1456" s="46" t="s">
        <v>697</v>
      </c>
      <c r="B1456" s="45">
        <v>36</v>
      </c>
    </row>
    <row r="1457" spans="1:2" x14ac:dyDescent="0.25">
      <c r="A1457" s="46" t="s">
        <v>696</v>
      </c>
      <c r="B1457" s="45">
        <v>6</v>
      </c>
    </row>
    <row r="1458" spans="1:2" x14ac:dyDescent="0.25">
      <c r="A1458" s="46" t="s">
        <v>695</v>
      </c>
      <c r="B1458" s="45">
        <v>2251</v>
      </c>
    </row>
    <row r="1459" spans="1:2" x14ac:dyDescent="0.25">
      <c r="A1459" s="46" t="s">
        <v>694</v>
      </c>
      <c r="B1459" s="45">
        <v>180</v>
      </c>
    </row>
    <row r="1460" spans="1:2" x14ac:dyDescent="0.25">
      <c r="A1460" s="46" t="s">
        <v>693</v>
      </c>
      <c r="B1460" s="45">
        <v>42</v>
      </c>
    </row>
    <row r="1461" spans="1:2" x14ac:dyDescent="0.25">
      <c r="A1461" s="46" t="s">
        <v>692</v>
      </c>
      <c r="B1461" s="45">
        <v>7</v>
      </c>
    </row>
    <row r="1462" spans="1:2" x14ac:dyDescent="0.25">
      <c r="A1462" s="46" t="s">
        <v>691</v>
      </c>
      <c r="B1462" s="45">
        <v>20</v>
      </c>
    </row>
    <row r="1463" spans="1:2" x14ac:dyDescent="0.25">
      <c r="A1463" s="46" t="s">
        <v>690</v>
      </c>
      <c r="B1463" s="45">
        <v>9</v>
      </c>
    </row>
    <row r="1464" spans="1:2" x14ac:dyDescent="0.25">
      <c r="A1464" s="46" t="s">
        <v>689</v>
      </c>
      <c r="B1464" s="45">
        <v>30</v>
      </c>
    </row>
    <row r="1465" spans="1:2" x14ac:dyDescent="0.25">
      <c r="A1465" s="46" t="s">
        <v>688</v>
      </c>
      <c r="B1465" s="45">
        <v>14</v>
      </c>
    </row>
    <row r="1466" spans="1:2" x14ac:dyDescent="0.25">
      <c r="A1466" s="46" t="s">
        <v>687</v>
      </c>
      <c r="B1466" s="45">
        <v>37</v>
      </c>
    </row>
    <row r="1467" spans="1:2" x14ac:dyDescent="0.25">
      <c r="A1467" s="46" t="s">
        <v>686</v>
      </c>
      <c r="B1467" s="45">
        <v>8</v>
      </c>
    </row>
    <row r="1468" spans="1:2" x14ac:dyDescent="0.25">
      <c r="A1468" s="46" t="s">
        <v>685</v>
      </c>
      <c r="B1468" s="45">
        <v>76</v>
      </c>
    </row>
    <row r="1469" spans="1:2" x14ac:dyDescent="0.25">
      <c r="A1469" s="46" t="s">
        <v>684</v>
      </c>
      <c r="B1469" s="45">
        <v>102</v>
      </c>
    </row>
    <row r="1470" spans="1:2" x14ac:dyDescent="0.25">
      <c r="A1470" s="46" t="s">
        <v>683</v>
      </c>
      <c r="B1470" s="45">
        <v>37</v>
      </c>
    </row>
    <row r="1471" spans="1:2" x14ac:dyDescent="0.25">
      <c r="A1471" s="46" t="s">
        <v>682</v>
      </c>
      <c r="B1471" s="45">
        <v>50</v>
      </c>
    </row>
    <row r="1472" spans="1:2" x14ac:dyDescent="0.25">
      <c r="A1472" s="46" t="s">
        <v>681</v>
      </c>
      <c r="B1472" s="45">
        <v>8</v>
      </c>
    </row>
    <row r="1473" spans="1:2" x14ac:dyDescent="0.25">
      <c r="A1473" s="46" t="s">
        <v>680</v>
      </c>
      <c r="B1473" s="45">
        <v>21</v>
      </c>
    </row>
    <row r="1474" spans="1:2" x14ac:dyDescent="0.25">
      <c r="A1474" s="46" t="s">
        <v>679</v>
      </c>
      <c r="B1474" s="45">
        <v>55</v>
      </c>
    </row>
    <row r="1475" spans="1:2" x14ac:dyDescent="0.25">
      <c r="A1475" s="46" t="s">
        <v>678</v>
      </c>
      <c r="B1475" s="45">
        <v>24</v>
      </c>
    </row>
    <row r="1476" spans="1:2" x14ac:dyDescent="0.25">
      <c r="A1476" s="46" t="s">
        <v>677</v>
      </c>
      <c r="B1476" s="45">
        <v>79</v>
      </c>
    </row>
    <row r="1477" spans="1:2" x14ac:dyDescent="0.25">
      <c r="A1477" s="46" t="s">
        <v>676</v>
      </c>
      <c r="B1477" s="45">
        <v>8</v>
      </c>
    </row>
    <row r="1478" spans="1:2" x14ac:dyDescent="0.25">
      <c r="A1478" s="46" t="s">
        <v>675</v>
      </c>
      <c r="B1478" s="45">
        <v>207</v>
      </c>
    </row>
    <row r="1479" spans="1:2" x14ac:dyDescent="0.25">
      <c r="A1479" s="46" t="s">
        <v>89</v>
      </c>
      <c r="B1479" s="45">
        <v>2468</v>
      </c>
    </row>
    <row r="1480" spans="1:2" x14ac:dyDescent="0.25">
      <c r="A1480" s="46" t="s">
        <v>674</v>
      </c>
      <c r="B1480" s="45">
        <v>60</v>
      </c>
    </row>
    <row r="1481" spans="1:2" x14ac:dyDescent="0.25">
      <c r="A1481" s="46" t="s">
        <v>673</v>
      </c>
      <c r="B1481" s="45">
        <v>2</v>
      </c>
    </row>
    <row r="1482" spans="1:2" x14ac:dyDescent="0.25">
      <c r="A1482" s="46" t="s">
        <v>672</v>
      </c>
      <c r="B1482" s="45">
        <v>20</v>
      </c>
    </row>
    <row r="1483" spans="1:2" x14ac:dyDescent="0.25">
      <c r="A1483" s="46" t="s">
        <v>671</v>
      </c>
      <c r="B1483" s="45">
        <v>266</v>
      </c>
    </row>
    <row r="1484" spans="1:2" x14ac:dyDescent="0.25">
      <c r="A1484" s="46" t="s">
        <v>670</v>
      </c>
      <c r="B1484" s="45">
        <v>9</v>
      </c>
    </row>
    <row r="1485" spans="1:2" x14ac:dyDescent="0.25">
      <c r="A1485" s="46" t="s">
        <v>669</v>
      </c>
      <c r="B1485" s="45">
        <v>46</v>
      </c>
    </row>
    <row r="1486" spans="1:2" x14ac:dyDescent="0.25">
      <c r="A1486" s="46" t="s">
        <v>668</v>
      </c>
      <c r="B1486" s="45">
        <v>41</v>
      </c>
    </row>
    <row r="1487" spans="1:2" x14ac:dyDescent="0.25">
      <c r="A1487" s="46" t="s">
        <v>87</v>
      </c>
      <c r="B1487" s="45">
        <v>498</v>
      </c>
    </row>
    <row r="1488" spans="1:2" x14ac:dyDescent="0.25">
      <c r="A1488" s="46" t="s">
        <v>667</v>
      </c>
      <c r="B1488" s="45">
        <v>152</v>
      </c>
    </row>
    <row r="1489" spans="1:2" x14ac:dyDescent="0.25">
      <c r="A1489" s="46" t="s">
        <v>666</v>
      </c>
      <c r="B1489" s="45">
        <v>2</v>
      </c>
    </row>
    <row r="1490" spans="1:2" x14ac:dyDescent="0.25">
      <c r="A1490" s="46" t="s">
        <v>665</v>
      </c>
      <c r="B1490" s="45">
        <v>61</v>
      </c>
    </row>
    <row r="1491" spans="1:2" x14ac:dyDescent="0.25">
      <c r="A1491" s="46" t="s">
        <v>85</v>
      </c>
      <c r="B1491" s="45">
        <v>745</v>
      </c>
    </row>
    <row r="1492" spans="1:2" x14ac:dyDescent="0.25">
      <c r="A1492" s="46" t="s">
        <v>664</v>
      </c>
      <c r="B1492" s="45">
        <v>38</v>
      </c>
    </row>
    <row r="1493" spans="1:2" x14ac:dyDescent="0.25">
      <c r="A1493" s="46" t="s">
        <v>663</v>
      </c>
      <c r="B1493" s="45">
        <v>14</v>
      </c>
    </row>
    <row r="1494" spans="1:2" x14ac:dyDescent="0.25">
      <c r="A1494" s="46" t="s">
        <v>662</v>
      </c>
      <c r="B1494" s="45">
        <v>31</v>
      </c>
    </row>
    <row r="1495" spans="1:2" x14ac:dyDescent="0.25">
      <c r="A1495" s="46" t="s">
        <v>83</v>
      </c>
      <c r="B1495" s="45">
        <v>857</v>
      </c>
    </row>
    <row r="1496" spans="1:2" x14ac:dyDescent="0.25">
      <c r="A1496" s="46" t="s">
        <v>661</v>
      </c>
      <c r="B1496" s="45">
        <v>41</v>
      </c>
    </row>
    <row r="1497" spans="1:2" x14ac:dyDescent="0.25">
      <c r="A1497" s="46" t="s">
        <v>660</v>
      </c>
      <c r="B1497" s="45">
        <v>90</v>
      </c>
    </row>
    <row r="1498" spans="1:2" x14ac:dyDescent="0.25">
      <c r="A1498" s="46" t="s">
        <v>659</v>
      </c>
      <c r="B1498" s="45">
        <v>31</v>
      </c>
    </row>
    <row r="1499" spans="1:2" x14ac:dyDescent="0.25">
      <c r="A1499" s="46" t="s">
        <v>81</v>
      </c>
      <c r="B1499" s="45">
        <v>380</v>
      </c>
    </row>
    <row r="1500" spans="1:2" x14ac:dyDescent="0.25">
      <c r="A1500" s="46" t="s">
        <v>658</v>
      </c>
      <c r="B1500" s="45">
        <v>139</v>
      </c>
    </row>
    <row r="1501" spans="1:2" x14ac:dyDescent="0.25">
      <c r="A1501" s="46" t="s">
        <v>657</v>
      </c>
      <c r="B1501" s="45">
        <v>155</v>
      </c>
    </row>
    <row r="1502" spans="1:2" x14ac:dyDescent="0.25">
      <c r="A1502" s="46" t="s">
        <v>656</v>
      </c>
      <c r="B1502" s="45">
        <v>18</v>
      </c>
    </row>
    <row r="1503" spans="1:2" x14ac:dyDescent="0.25">
      <c r="A1503" s="46" t="s">
        <v>80</v>
      </c>
      <c r="B1503" s="45">
        <v>2361</v>
      </c>
    </row>
    <row r="1504" spans="1:2" x14ac:dyDescent="0.25">
      <c r="A1504" s="46" t="s">
        <v>655</v>
      </c>
      <c r="B1504" s="45">
        <v>6</v>
      </c>
    </row>
    <row r="1505" spans="1:2" x14ac:dyDescent="0.25">
      <c r="A1505" s="46" t="s">
        <v>78</v>
      </c>
      <c r="B1505" s="45">
        <v>1696</v>
      </c>
    </row>
    <row r="1506" spans="1:2" x14ac:dyDescent="0.25">
      <c r="A1506" s="46" t="s">
        <v>76</v>
      </c>
      <c r="B1506" s="45">
        <v>717</v>
      </c>
    </row>
    <row r="1507" spans="1:2" x14ac:dyDescent="0.25">
      <c r="A1507" s="46" t="s">
        <v>74</v>
      </c>
      <c r="B1507" s="45">
        <v>2971</v>
      </c>
    </row>
    <row r="1508" spans="1:2" x14ac:dyDescent="0.25">
      <c r="A1508" s="46" t="s">
        <v>72</v>
      </c>
      <c r="B1508" s="45">
        <v>1397</v>
      </c>
    </row>
    <row r="1509" spans="1:2" x14ac:dyDescent="0.25">
      <c r="A1509" s="46" t="s">
        <v>654</v>
      </c>
      <c r="B1509" s="45">
        <v>13</v>
      </c>
    </row>
    <row r="1510" spans="1:2" x14ac:dyDescent="0.25">
      <c r="A1510" s="46" t="s">
        <v>70</v>
      </c>
      <c r="B1510" s="45">
        <v>442</v>
      </c>
    </row>
    <row r="1511" spans="1:2" x14ac:dyDescent="0.25">
      <c r="A1511" s="46" t="s">
        <v>68</v>
      </c>
      <c r="B1511" s="45">
        <v>986</v>
      </c>
    </row>
    <row r="1512" spans="1:2" x14ac:dyDescent="0.25">
      <c r="A1512" s="46" t="s">
        <v>653</v>
      </c>
      <c r="B1512" s="45">
        <v>59</v>
      </c>
    </row>
    <row r="1513" spans="1:2" x14ac:dyDescent="0.25">
      <c r="A1513" s="46" t="s">
        <v>652</v>
      </c>
      <c r="B1513" s="45">
        <v>13</v>
      </c>
    </row>
    <row r="1514" spans="1:2" x14ac:dyDescent="0.25">
      <c r="A1514" s="46" t="s">
        <v>651</v>
      </c>
      <c r="B1514" s="45">
        <v>11</v>
      </c>
    </row>
    <row r="1515" spans="1:2" x14ac:dyDescent="0.25">
      <c r="A1515" s="46" t="s">
        <v>650</v>
      </c>
      <c r="B1515" s="45">
        <v>41</v>
      </c>
    </row>
    <row r="1516" spans="1:2" x14ac:dyDescent="0.25">
      <c r="A1516" s="46" t="s">
        <v>649</v>
      </c>
      <c r="B1516" s="45">
        <v>11</v>
      </c>
    </row>
    <row r="1517" spans="1:2" x14ac:dyDescent="0.25">
      <c r="A1517" s="46" t="s">
        <v>648</v>
      </c>
      <c r="B1517" s="45">
        <v>98</v>
      </c>
    </row>
    <row r="1518" spans="1:2" x14ac:dyDescent="0.25">
      <c r="A1518" s="46" t="s">
        <v>647</v>
      </c>
      <c r="B1518" s="45">
        <v>4</v>
      </c>
    </row>
    <row r="1519" spans="1:2" x14ac:dyDescent="0.25">
      <c r="A1519" s="46" t="s">
        <v>646</v>
      </c>
      <c r="B1519" s="45">
        <v>21</v>
      </c>
    </row>
    <row r="1520" spans="1:2" x14ac:dyDescent="0.25">
      <c r="A1520" s="46" t="s">
        <v>645</v>
      </c>
      <c r="B1520" s="45">
        <v>6</v>
      </c>
    </row>
    <row r="1521" spans="1:2" x14ac:dyDescent="0.25">
      <c r="A1521" s="46" t="s">
        <v>644</v>
      </c>
      <c r="B1521" s="45">
        <v>119</v>
      </c>
    </row>
    <row r="1522" spans="1:2" x14ac:dyDescent="0.25">
      <c r="A1522" s="46" t="s">
        <v>643</v>
      </c>
      <c r="B1522" s="45">
        <v>21</v>
      </c>
    </row>
    <row r="1523" spans="1:2" x14ac:dyDescent="0.25">
      <c r="A1523" s="46" t="s">
        <v>66</v>
      </c>
      <c r="B1523" s="45">
        <v>1781</v>
      </c>
    </row>
    <row r="1524" spans="1:2" x14ac:dyDescent="0.25">
      <c r="A1524" s="46" t="s">
        <v>65</v>
      </c>
      <c r="B1524" s="45">
        <v>818</v>
      </c>
    </row>
    <row r="1525" spans="1:2" x14ac:dyDescent="0.25">
      <c r="A1525" s="46" t="s">
        <v>63</v>
      </c>
      <c r="B1525" s="45">
        <v>3223</v>
      </c>
    </row>
    <row r="1526" spans="1:2" x14ac:dyDescent="0.25">
      <c r="A1526" s="46" t="s">
        <v>62</v>
      </c>
      <c r="B1526" s="45">
        <v>1275</v>
      </c>
    </row>
    <row r="1527" spans="1:2" x14ac:dyDescent="0.25">
      <c r="A1527" s="46" t="s">
        <v>60</v>
      </c>
      <c r="B1527" s="45">
        <v>3440</v>
      </c>
    </row>
    <row r="1528" spans="1:2" x14ac:dyDescent="0.25">
      <c r="A1528" s="46" t="s">
        <v>642</v>
      </c>
      <c r="B1528" s="45">
        <v>28</v>
      </c>
    </row>
    <row r="1529" spans="1:2" x14ac:dyDescent="0.25">
      <c r="A1529" s="46" t="s">
        <v>641</v>
      </c>
      <c r="B1529" s="45">
        <v>26</v>
      </c>
    </row>
    <row r="1530" spans="1:2" x14ac:dyDescent="0.25">
      <c r="A1530" s="46" t="s">
        <v>640</v>
      </c>
      <c r="B1530" s="45">
        <v>5</v>
      </c>
    </row>
    <row r="1531" spans="1:2" x14ac:dyDescent="0.25">
      <c r="A1531" s="46" t="s">
        <v>639</v>
      </c>
      <c r="B1531" s="45">
        <v>62</v>
      </c>
    </row>
    <row r="1532" spans="1:2" x14ac:dyDescent="0.25">
      <c r="A1532" s="46" t="s">
        <v>638</v>
      </c>
      <c r="B1532" s="45">
        <v>50</v>
      </c>
    </row>
    <row r="1533" spans="1:2" x14ac:dyDescent="0.25">
      <c r="A1533" s="46" t="s">
        <v>637</v>
      </c>
      <c r="B1533" s="45">
        <v>32</v>
      </c>
    </row>
    <row r="1534" spans="1:2" x14ac:dyDescent="0.25">
      <c r="A1534" s="46" t="s">
        <v>636</v>
      </c>
      <c r="B1534" s="45">
        <v>70</v>
      </c>
    </row>
    <row r="1535" spans="1:2" x14ac:dyDescent="0.25">
      <c r="A1535" s="46" t="s">
        <v>635</v>
      </c>
      <c r="B1535" s="45">
        <v>24</v>
      </c>
    </row>
    <row r="1536" spans="1:2" x14ac:dyDescent="0.25">
      <c r="A1536" s="46" t="s">
        <v>58</v>
      </c>
      <c r="B1536" s="45">
        <v>1613</v>
      </c>
    </row>
    <row r="1537" spans="1:2" x14ac:dyDescent="0.25">
      <c r="A1537" s="46" t="s">
        <v>634</v>
      </c>
      <c r="B1537" s="45">
        <v>1099</v>
      </c>
    </row>
    <row r="1538" spans="1:2" x14ac:dyDescent="0.25">
      <c r="A1538" s="46" t="s">
        <v>633</v>
      </c>
      <c r="B1538" s="45">
        <v>1</v>
      </c>
    </row>
    <row r="1539" spans="1:2" x14ac:dyDescent="0.25">
      <c r="A1539" s="46" t="s">
        <v>632</v>
      </c>
      <c r="B1539" s="45">
        <v>8</v>
      </c>
    </row>
    <row r="1540" spans="1:2" x14ac:dyDescent="0.25">
      <c r="A1540" s="46" t="s">
        <v>631</v>
      </c>
      <c r="B1540" s="45">
        <v>9</v>
      </c>
    </row>
    <row r="1541" spans="1:2" x14ac:dyDescent="0.25">
      <c r="A1541" s="46" t="s">
        <v>630</v>
      </c>
      <c r="B1541" s="45">
        <v>12</v>
      </c>
    </row>
    <row r="1542" spans="1:2" x14ac:dyDescent="0.25">
      <c r="A1542" s="46" t="s">
        <v>629</v>
      </c>
      <c r="B1542" s="45">
        <v>17</v>
      </c>
    </row>
    <row r="1543" spans="1:2" x14ac:dyDescent="0.25">
      <c r="A1543" s="46" t="s">
        <v>628</v>
      </c>
      <c r="B1543" s="45">
        <v>17</v>
      </c>
    </row>
    <row r="1544" spans="1:2" x14ac:dyDescent="0.25">
      <c r="A1544" s="46" t="s">
        <v>627</v>
      </c>
      <c r="B1544" s="45">
        <v>995</v>
      </c>
    </row>
    <row r="1545" spans="1:2" x14ac:dyDescent="0.25">
      <c r="A1545" s="46" t="s">
        <v>626</v>
      </c>
      <c r="B1545" s="45">
        <v>45</v>
      </c>
    </row>
    <row r="1546" spans="1:2" x14ac:dyDescent="0.25">
      <c r="A1546" s="46" t="s">
        <v>625</v>
      </c>
      <c r="B1546" s="45">
        <v>177</v>
      </c>
    </row>
    <row r="1547" spans="1:2" x14ac:dyDescent="0.25">
      <c r="A1547" s="46" t="s">
        <v>624</v>
      </c>
      <c r="B1547" s="45">
        <v>135</v>
      </c>
    </row>
    <row r="1548" spans="1:2" x14ac:dyDescent="0.25">
      <c r="A1548" s="46" t="s">
        <v>623</v>
      </c>
      <c r="B1548" s="45">
        <v>282</v>
      </c>
    </row>
    <row r="1549" spans="1:2" x14ac:dyDescent="0.25">
      <c r="A1549" s="46" t="s">
        <v>622</v>
      </c>
      <c r="B1549" s="45">
        <v>67</v>
      </c>
    </row>
    <row r="1550" spans="1:2" x14ac:dyDescent="0.25">
      <c r="A1550" s="46" t="s">
        <v>56</v>
      </c>
      <c r="B1550" s="45">
        <v>2403</v>
      </c>
    </row>
    <row r="1551" spans="1:2" x14ac:dyDescent="0.25">
      <c r="A1551" s="46" t="s">
        <v>54</v>
      </c>
      <c r="B1551" s="45">
        <v>249</v>
      </c>
    </row>
    <row r="1552" spans="1:2" x14ac:dyDescent="0.25">
      <c r="A1552" s="46" t="s">
        <v>621</v>
      </c>
      <c r="B1552" s="45">
        <v>179</v>
      </c>
    </row>
    <row r="1553" spans="1:2" x14ac:dyDescent="0.25">
      <c r="A1553" s="46" t="s">
        <v>620</v>
      </c>
      <c r="B1553" s="45">
        <v>3</v>
      </c>
    </row>
    <row r="1554" spans="1:2" x14ac:dyDescent="0.25">
      <c r="A1554" s="46" t="s">
        <v>619</v>
      </c>
      <c r="B1554" s="45">
        <v>14</v>
      </c>
    </row>
    <row r="1555" spans="1:2" x14ac:dyDescent="0.25">
      <c r="A1555" s="46" t="s">
        <v>618</v>
      </c>
      <c r="B1555" s="45">
        <v>243</v>
      </c>
    </row>
    <row r="1556" spans="1:2" x14ac:dyDescent="0.25">
      <c r="A1556" s="46" t="s">
        <v>617</v>
      </c>
      <c r="B1556" s="45">
        <v>15</v>
      </c>
    </row>
    <row r="1557" spans="1:2" x14ac:dyDescent="0.25">
      <c r="A1557" s="46" t="s">
        <v>616</v>
      </c>
      <c r="B1557" s="45">
        <v>147</v>
      </c>
    </row>
    <row r="1558" spans="1:2" x14ac:dyDescent="0.25">
      <c r="A1558" s="46" t="s">
        <v>615</v>
      </c>
      <c r="B1558" s="45">
        <v>46</v>
      </c>
    </row>
    <row r="1559" spans="1:2" x14ac:dyDescent="0.25">
      <c r="A1559" s="46" t="s">
        <v>614</v>
      </c>
      <c r="B1559" s="45">
        <v>65</v>
      </c>
    </row>
    <row r="1560" spans="1:2" x14ac:dyDescent="0.25">
      <c r="A1560" s="46" t="s">
        <v>613</v>
      </c>
      <c r="B1560" s="45">
        <v>118</v>
      </c>
    </row>
    <row r="1561" spans="1:2" x14ac:dyDescent="0.25">
      <c r="A1561" s="46" t="s">
        <v>612</v>
      </c>
      <c r="B1561" s="45">
        <v>3</v>
      </c>
    </row>
    <row r="1562" spans="1:2" x14ac:dyDescent="0.25">
      <c r="A1562" s="46" t="s">
        <v>611</v>
      </c>
      <c r="B1562" s="45">
        <v>29</v>
      </c>
    </row>
    <row r="1563" spans="1:2" x14ac:dyDescent="0.25">
      <c r="A1563" s="46" t="s">
        <v>610</v>
      </c>
      <c r="B1563" s="45">
        <v>84</v>
      </c>
    </row>
    <row r="1564" spans="1:2" x14ac:dyDescent="0.25">
      <c r="A1564" s="46" t="s">
        <v>609</v>
      </c>
      <c r="B1564" s="45">
        <v>8</v>
      </c>
    </row>
    <row r="1565" spans="1:2" x14ac:dyDescent="0.25">
      <c r="A1565" s="46" t="s">
        <v>608</v>
      </c>
      <c r="B1565" s="45">
        <v>82</v>
      </c>
    </row>
    <row r="1566" spans="1:2" x14ac:dyDescent="0.25">
      <c r="A1566" s="46" t="s">
        <v>607</v>
      </c>
      <c r="B1566" s="45">
        <v>26</v>
      </c>
    </row>
    <row r="1567" spans="1:2" x14ac:dyDescent="0.25">
      <c r="A1567" s="46" t="s">
        <v>606</v>
      </c>
      <c r="B1567" s="45">
        <v>23</v>
      </c>
    </row>
    <row r="1568" spans="1:2" x14ac:dyDescent="0.25">
      <c r="A1568" s="46" t="s">
        <v>605</v>
      </c>
      <c r="B1568" s="45">
        <v>93</v>
      </c>
    </row>
    <row r="1569" spans="1:2" x14ac:dyDescent="0.25">
      <c r="A1569" s="46" t="s">
        <v>52</v>
      </c>
      <c r="B1569" s="45">
        <v>4202</v>
      </c>
    </row>
    <row r="1570" spans="1:2" x14ac:dyDescent="0.25">
      <c r="A1570" s="46" t="s">
        <v>50</v>
      </c>
      <c r="B1570" s="45">
        <v>224</v>
      </c>
    </row>
    <row r="1571" spans="1:2" x14ac:dyDescent="0.25">
      <c r="A1571" s="46" t="s">
        <v>604</v>
      </c>
      <c r="B1571" s="45">
        <v>67</v>
      </c>
    </row>
    <row r="1572" spans="1:2" x14ac:dyDescent="0.25">
      <c r="A1572" s="46" t="s">
        <v>603</v>
      </c>
      <c r="B1572" s="45">
        <v>23</v>
      </c>
    </row>
    <row r="1573" spans="1:2" x14ac:dyDescent="0.25">
      <c r="A1573" s="46" t="s">
        <v>602</v>
      </c>
      <c r="B1573" s="45">
        <v>73</v>
      </c>
    </row>
    <row r="1574" spans="1:2" x14ac:dyDescent="0.25">
      <c r="A1574" s="46" t="s">
        <v>601</v>
      </c>
      <c r="B1574" s="45">
        <v>1074</v>
      </c>
    </row>
    <row r="1575" spans="1:2" x14ac:dyDescent="0.25">
      <c r="A1575" s="46" t="s">
        <v>48</v>
      </c>
      <c r="B1575" s="45">
        <v>962</v>
      </c>
    </row>
    <row r="1576" spans="1:2" x14ac:dyDescent="0.25">
      <c r="A1576" s="46" t="s">
        <v>47</v>
      </c>
      <c r="B1576" s="45">
        <v>1020</v>
      </c>
    </row>
    <row r="1577" spans="1:2" x14ac:dyDescent="0.25">
      <c r="A1577" s="46" t="s">
        <v>46</v>
      </c>
      <c r="B1577" s="45">
        <v>1096</v>
      </c>
    </row>
    <row r="1578" spans="1:2" x14ac:dyDescent="0.25">
      <c r="A1578" s="46" t="s">
        <v>44</v>
      </c>
      <c r="B1578" s="45">
        <v>742</v>
      </c>
    </row>
    <row r="1579" spans="1:2" x14ac:dyDescent="0.25">
      <c r="A1579" s="46" t="s">
        <v>43</v>
      </c>
      <c r="B1579" s="45">
        <v>1386</v>
      </c>
    </row>
    <row r="1580" spans="1:2" x14ac:dyDescent="0.25">
      <c r="A1580" s="46" t="s">
        <v>42</v>
      </c>
      <c r="B1580" s="45">
        <v>1471</v>
      </c>
    </row>
    <row r="1581" spans="1:2" x14ac:dyDescent="0.25">
      <c r="A1581" s="46" t="s">
        <v>600</v>
      </c>
      <c r="B1581" s="45">
        <v>181</v>
      </c>
    </row>
    <row r="1582" spans="1:2" x14ac:dyDescent="0.25">
      <c r="A1582" s="46" t="s">
        <v>599</v>
      </c>
      <c r="B1582" s="45">
        <v>12</v>
      </c>
    </row>
    <row r="1583" spans="1:2" x14ac:dyDescent="0.25">
      <c r="A1583" s="46" t="s">
        <v>598</v>
      </c>
      <c r="B1583" s="45">
        <v>11</v>
      </c>
    </row>
    <row r="1584" spans="1:2" x14ac:dyDescent="0.25">
      <c r="A1584" s="46" t="s">
        <v>597</v>
      </c>
      <c r="B1584" s="45">
        <v>11</v>
      </c>
    </row>
    <row r="1585" spans="1:2" x14ac:dyDescent="0.25">
      <c r="A1585" s="46" t="s">
        <v>596</v>
      </c>
      <c r="B1585" s="45">
        <v>36</v>
      </c>
    </row>
    <row r="1586" spans="1:2" x14ac:dyDescent="0.25">
      <c r="A1586" s="46" t="s">
        <v>595</v>
      </c>
      <c r="B1586" s="45">
        <v>5</v>
      </c>
    </row>
    <row r="1587" spans="1:2" x14ac:dyDescent="0.25">
      <c r="A1587" s="46" t="s">
        <v>594</v>
      </c>
      <c r="B1587" s="45">
        <v>5</v>
      </c>
    </row>
    <row r="1588" spans="1:2" x14ac:dyDescent="0.25">
      <c r="A1588" s="46" t="s">
        <v>40</v>
      </c>
      <c r="B1588" s="45">
        <v>370</v>
      </c>
    </row>
    <row r="1589" spans="1:2" x14ac:dyDescent="0.25">
      <c r="A1589" s="46" t="s">
        <v>593</v>
      </c>
      <c r="B1589" s="45">
        <v>23</v>
      </c>
    </row>
    <row r="1590" spans="1:2" x14ac:dyDescent="0.25">
      <c r="A1590" s="46" t="s">
        <v>592</v>
      </c>
      <c r="B1590" s="45">
        <v>306</v>
      </c>
    </row>
    <row r="1591" spans="1:2" x14ac:dyDescent="0.25">
      <c r="A1591" s="46" t="s">
        <v>591</v>
      </c>
      <c r="B1591" s="45">
        <v>28</v>
      </c>
    </row>
    <row r="1592" spans="1:2" x14ac:dyDescent="0.25">
      <c r="A1592" s="46" t="s">
        <v>590</v>
      </c>
      <c r="B1592" s="45">
        <v>45</v>
      </c>
    </row>
    <row r="1593" spans="1:2" x14ac:dyDescent="0.25">
      <c r="A1593" s="46" t="s">
        <v>589</v>
      </c>
      <c r="B1593" s="45">
        <v>43</v>
      </c>
    </row>
    <row r="1594" spans="1:2" x14ac:dyDescent="0.25">
      <c r="A1594" s="46" t="s">
        <v>38</v>
      </c>
      <c r="B1594" s="45">
        <v>3197</v>
      </c>
    </row>
    <row r="1595" spans="1:2" x14ac:dyDescent="0.25">
      <c r="A1595" s="46" t="s">
        <v>588</v>
      </c>
      <c r="B1595" s="45">
        <v>152</v>
      </c>
    </row>
    <row r="1596" spans="1:2" x14ac:dyDescent="0.25">
      <c r="A1596" s="46" t="s">
        <v>587</v>
      </c>
      <c r="B1596" s="45">
        <v>91</v>
      </c>
    </row>
    <row r="1597" spans="1:2" x14ac:dyDescent="0.25">
      <c r="A1597" s="46" t="s">
        <v>586</v>
      </c>
      <c r="B1597" s="45">
        <v>2</v>
      </c>
    </row>
    <row r="1598" spans="1:2" x14ac:dyDescent="0.25">
      <c r="A1598" s="46" t="s">
        <v>585</v>
      </c>
      <c r="B1598" s="45">
        <v>306</v>
      </c>
    </row>
    <row r="1599" spans="1:2" x14ac:dyDescent="0.25">
      <c r="A1599" s="46" t="s">
        <v>584</v>
      </c>
      <c r="B1599" s="45">
        <v>9</v>
      </c>
    </row>
    <row r="1600" spans="1:2" x14ac:dyDescent="0.25">
      <c r="A1600" s="46" t="s">
        <v>583</v>
      </c>
      <c r="B1600" s="45">
        <v>43</v>
      </c>
    </row>
    <row r="1601" spans="1:2" x14ac:dyDescent="0.25">
      <c r="A1601" s="46" t="s">
        <v>582</v>
      </c>
      <c r="B1601" s="45">
        <v>2</v>
      </c>
    </row>
    <row r="1602" spans="1:2" x14ac:dyDescent="0.25">
      <c r="A1602" s="46" t="s">
        <v>581</v>
      </c>
      <c r="B1602" s="45">
        <v>5</v>
      </c>
    </row>
    <row r="1603" spans="1:2" x14ac:dyDescent="0.25">
      <c r="A1603" s="46" t="s">
        <v>580</v>
      </c>
      <c r="B1603" s="45">
        <v>39</v>
      </c>
    </row>
    <row r="1604" spans="1:2" x14ac:dyDescent="0.25">
      <c r="A1604" s="46" t="s">
        <v>579</v>
      </c>
      <c r="B1604" s="45">
        <v>457</v>
      </c>
    </row>
    <row r="1605" spans="1:2" x14ac:dyDescent="0.25">
      <c r="A1605" s="46" t="s">
        <v>578</v>
      </c>
      <c r="B1605" s="45">
        <v>8</v>
      </c>
    </row>
    <row r="1606" spans="1:2" x14ac:dyDescent="0.25">
      <c r="A1606" s="46" t="s">
        <v>577</v>
      </c>
      <c r="B1606" s="45">
        <v>4</v>
      </c>
    </row>
    <row r="1607" spans="1:2" x14ac:dyDescent="0.25">
      <c r="A1607" s="46" t="s">
        <v>576</v>
      </c>
      <c r="B1607" s="45">
        <v>14</v>
      </c>
    </row>
    <row r="1608" spans="1:2" x14ac:dyDescent="0.25">
      <c r="A1608" s="46" t="s">
        <v>36</v>
      </c>
      <c r="B1608" s="45">
        <v>120</v>
      </c>
    </row>
    <row r="1609" spans="1:2" x14ac:dyDescent="0.25">
      <c r="A1609" s="46" t="s">
        <v>575</v>
      </c>
      <c r="B1609" s="45">
        <v>9</v>
      </c>
    </row>
    <row r="1610" spans="1:2" x14ac:dyDescent="0.25">
      <c r="A1610" s="46" t="s">
        <v>574</v>
      </c>
      <c r="B1610" s="45">
        <v>106</v>
      </c>
    </row>
    <row r="1611" spans="1:2" x14ac:dyDescent="0.25">
      <c r="A1611" s="46" t="s">
        <v>573</v>
      </c>
      <c r="B1611" s="45">
        <v>42</v>
      </c>
    </row>
    <row r="1612" spans="1:2" x14ac:dyDescent="0.25">
      <c r="A1612" s="46" t="s">
        <v>572</v>
      </c>
      <c r="B1612" s="45">
        <v>10</v>
      </c>
    </row>
    <row r="1613" spans="1:2" x14ac:dyDescent="0.25">
      <c r="A1613" s="46" t="s">
        <v>571</v>
      </c>
      <c r="B1613" s="45">
        <v>10</v>
      </c>
    </row>
    <row r="1614" spans="1:2" x14ac:dyDescent="0.25">
      <c r="A1614" s="46" t="s">
        <v>570</v>
      </c>
      <c r="B1614" s="45">
        <v>48</v>
      </c>
    </row>
    <row r="1615" spans="1:2" x14ac:dyDescent="0.25">
      <c r="A1615" s="46" t="s">
        <v>569</v>
      </c>
      <c r="B1615" s="45">
        <v>16</v>
      </c>
    </row>
    <row r="1616" spans="1:2" x14ac:dyDescent="0.25">
      <c r="A1616" s="46" t="s">
        <v>568</v>
      </c>
      <c r="B1616" s="45">
        <v>520</v>
      </c>
    </row>
    <row r="1617" spans="1:4" x14ac:dyDescent="0.25">
      <c r="A1617" s="46" t="s">
        <v>567</v>
      </c>
      <c r="B1617" s="45">
        <v>209</v>
      </c>
    </row>
    <row r="1618" spans="1:4" x14ac:dyDescent="0.25">
      <c r="A1618" s="46" t="s">
        <v>566</v>
      </c>
      <c r="B1618" s="45">
        <v>27</v>
      </c>
    </row>
    <row r="1619" spans="1:4" x14ac:dyDescent="0.25">
      <c r="A1619" s="46" t="s">
        <v>565</v>
      </c>
      <c r="B1619" s="45">
        <v>37</v>
      </c>
    </row>
    <row r="1620" spans="1:4" x14ac:dyDescent="0.25">
      <c r="A1620" s="46" t="s">
        <v>564</v>
      </c>
      <c r="B1620" s="45">
        <v>63</v>
      </c>
    </row>
    <row r="1621" spans="1:4" x14ac:dyDescent="0.25">
      <c r="A1621" s="46" t="s">
        <v>563</v>
      </c>
      <c r="B1621" s="45">
        <v>39</v>
      </c>
    </row>
    <row r="1622" spans="1:4" x14ac:dyDescent="0.25">
      <c r="D1622" s="44"/>
    </row>
    <row r="1623" spans="1:4" x14ac:dyDescent="0.25">
      <c r="D1623" s="44"/>
    </row>
    <row r="1625" spans="1:4" x14ac:dyDescent="0.25">
      <c r="D1625" s="44"/>
    </row>
    <row r="1626" spans="1:4" x14ac:dyDescent="0.25">
      <c r="D1626" s="44"/>
    </row>
    <row r="1627" spans="1:4" x14ac:dyDescent="0.25">
      <c r="D1627" s="44"/>
    </row>
    <row r="1628" spans="1:4" x14ac:dyDescent="0.25">
      <c r="D1628" s="44"/>
    </row>
    <row r="1629" spans="1:4" x14ac:dyDescent="0.25">
      <c r="D1629" s="44"/>
    </row>
    <row r="1630" spans="1:4" x14ac:dyDescent="0.25">
      <c r="D1630" s="44"/>
    </row>
    <row r="1631" spans="1:4" x14ac:dyDescent="0.25">
      <c r="D1631" s="44"/>
    </row>
    <row r="1632" spans="1:4" x14ac:dyDescent="0.25">
      <c r="D1632" s="44"/>
    </row>
    <row r="1633" spans="4:4" x14ac:dyDescent="0.25">
      <c r="D1633" s="44"/>
    </row>
    <row r="1634" spans="4:4" x14ac:dyDescent="0.25">
      <c r="D1634" s="44"/>
    </row>
    <row r="1635" spans="4:4" x14ac:dyDescent="0.25">
      <c r="D1635" s="44"/>
    </row>
    <row r="1636" spans="4:4" x14ac:dyDescent="0.25">
      <c r="D1636" s="44"/>
    </row>
    <row r="1637" spans="4:4" x14ac:dyDescent="0.25">
      <c r="D1637" s="44"/>
    </row>
    <row r="1638" spans="4:4" x14ac:dyDescent="0.25">
      <c r="D1638" s="4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24"/>
  <sheetViews>
    <sheetView topLeftCell="O1" workbookViewId="0">
      <selection activeCell="AA5" sqref="AA5"/>
    </sheetView>
  </sheetViews>
  <sheetFormatPr defaultRowHeight="15" x14ac:dyDescent="0.25"/>
  <cols>
    <col min="1" max="1" width="23.28515625" style="49" bestFit="1" customWidth="1"/>
    <col min="2" max="11" width="9.140625" style="4"/>
    <col min="12" max="12" width="27.5703125" style="4" customWidth="1"/>
    <col min="13" max="13" width="15.85546875" style="4" customWidth="1"/>
    <col min="14" max="14" width="16.140625" style="4" customWidth="1"/>
    <col min="15" max="15" width="14.85546875" style="4" bestFit="1" customWidth="1"/>
    <col min="16" max="16" width="16.5703125" style="4" customWidth="1"/>
    <col min="17" max="17" width="16.5703125" style="4" bestFit="1" customWidth="1"/>
    <col min="18" max="18" width="14.85546875" style="4" bestFit="1" customWidth="1"/>
    <col min="19" max="19" width="9.140625" style="48"/>
    <col min="20" max="21" width="9.140625" style="4"/>
    <col min="22" max="22" width="33.85546875" style="4" bestFit="1" customWidth="1"/>
    <col min="23" max="23" width="16.5703125" style="4" bestFit="1" customWidth="1"/>
    <col min="24" max="24" width="14.85546875" style="4" bestFit="1" customWidth="1"/>
    <col min="25" max="26" width="9.140625" style="4"/>
    <col min="27" max="27" width="26.42578125" style="4" bestFit="1" customWidth="1"/>
    <col min="28" max="16384" width="9.140625" style="4"/>
  </cols>
  <sheetData>
    <row r="1" spans="1:33" x14ac:dyDescent="0.25">
      <c r="A1" s="64" t="s">
        <v>1856</v>
      </c>
    </row>
    <row r="2" spans="1:33" x14ac:dyDescent="0.25">
      <c r="B2" s="4" t="s">
        <v>1855</v>
      </c>
      <c r="E2" s="4" t="s">
        <v>1854</v>
      </c>
    </row>
    <row r="3" spans="1:33" x14ac:dyDescent="0.25">
      <c r="A3" s="63" t="s">
        <v>1853</v>
      </c>
      <c r="B3" s="4" t="s">
        <v>1852</v>
      </c>
      <c r="C3" s="4" t="s">
        <v>1851</v>
      </c>
      <c r="D3" s="4" t="s">
        <v>1850</v>
      </c>
      <c r="E3" s="4" t="s">
        <v>1849</v>
      </c>
      <c r="F3" s="4" t="s">
        <v>12</v>
      </c>
      <c r="G3" s="4" t="s">
        <v>1848</v>
      </c>
      <c r="H3" s="4" t="s">
        <v>1847</v>
      </c>
      <c r="I3" s="4" t="s">
        <v>1846</v>
      </c>
      <c r="J3" s="4" t="s">
        <v>1845</v>
      </c>
      <c r="P3" s="60" t="s">
        <v>1815</v>
      </c>
      <c r="Q3" s="4" t="s">
        <v>1841</v>
      </c>
      <c r="R3" s="4" t="s">
        <v>1813</v>
      </c>
      <c r="S3" s="48" t="s">
        <v>12</v>
      </c>
      <c r="V3" s="60" t="s">
        <v>1815</v>
      </c>
      <c r="W3" s="4" t="s">
        <v>1841</v>
      </c>
      <c r="X3" s="4" t="s">
        <v>1813</v>
      </c>
    </row>
    <row r="4" spans="1:33" x14ac:dyDescent="0.25">
      <c r="A4" s="62" t="s">
        <v>558</v>
      </c>
      <c r="B4" s="4">
        <f>SUMIF('1.1-1 AGN Customer Numbers'!$A$6:$A$418,$A4,'1.1-1 AGN Customer Numbers'!$C$6:$C$418)</f>
        <v>3607</v>
      </c>
      <c r="C4" s="4">
        <f>IFERROR(INDEX('[30]1.6 AGN New Res Conn by suburb'!$H$2:$H$377,MATCH($A4,'[30]1.6 AGN New Res Conn by suburb'!$A$2:$A$377,0)),"")</f>
        <v>52</v>
      </c>
      <c r="D4" s="56">
        <f t="shared" ref="D4:D67" si="0">IFERROR(C4/B4,"")</f>
        <v>1.4416412531189355E-2</v>
      </c>
      <c r="E4" s="4">
        <f>IFERROR(INDEX('1.1-2 SAPN-Mar18'!$B$2:$B$1621,MATCH($A4,'1.1-2 SAPN-Mar18'!$A$2:$A$1621,0)),"")</f>
        <v>4348</v>
      </c>
      <c r="F4" s="56">
        <f t="shared" ref="F4:F67" si="1">IFERROR(B4/E4,0)</f>
        <v>0.82957681692732288</v>
      </c>
      <c r="G4" s="4">
        <f>VALUE(IFERROR(INDEX('[31]All MIRNs SA'!$B$5:$B$422,MATCH($A4,'[31]All MIRNs SA'!$A$5:$A$422,0)),""))</f>
        <v>5159</v>
      </c>
      <c r="H4" s="4" t="str">
        <f>INDEX('[30]1.6 Suburb to SA2'!$C$2:$C$467,MATCH('1.5 Residential Penetration'!$A4,'[30]1.6 Suburb to SA2'!$A$2:$A$467,0))</f>
        <v>Onkaparinga</v>
      </c>
      <c r="I4" s="4" t="str">
        <f>INDEX('[30]1.6 Suburb to SA2'!$D$2:$D$467,MATCH('1.5 Residential Penetration'!$A4,'[30]1.6 Suburb to SA2'!$A$2:$A$467,0))</f>
        <v>Adelaide - South</v>
      </c>
      <c r="J4" s="4">
        <f>SUMIF('1.1-1 AGN Customer Numbers'!$A$6:$A$418,$A4,'1.1-1 AGN Customer Numbers'!$D$6:$D$418)</f>
        <v>44</v>
      </c>
      <c r="P4" s="51" t="s">
        <v>1839</v>
      </c>
      <c r="Q4" s="50"/>
      <c r="R4" s="50"/>
      <c r="S4" s="61">
        <f>SUM(Q5:Q11)/SUM(R5:R11)</f>
        <v>0.75642717474016774</v>
      </c>
      <c r="V4" s="51" t="s">
        <v>1839</v>
      </c>
      <c r="W4" s="50"/>
      <c r="X4" s="50"/>
      <c r="AB4" s="4" t="s">
        <v>1865</v>
      </c>
    </row>
    <row r="5" spans="1:33" x14ac:dyDescent="0.25">
      <c r="A5" s="62" t="s">
        <v>556</v>
      </c>
      <c r="B5" s="4">
        <f>SUMIF('1.1-1 AGN Customer Numbers'!$A$6:$A$418,$A5,'1.1-1 AGN Customer Numbers'!$C$6:$C$418)</f>
        <v>2541</v>
      </c>
      <c r="C5" s="4">
        <f>IFERROR(INDEX('[30]1.6 AGN New Res Conn by suburb'!$H$2:$H$377,MATCH($A5,'[30]1.6 AGN New Res Conn by suburb'!$A$2:$A$377,0)),"")</f>
        <v>47</v>
      </c>
      <c r="D5" s="56">
        <f t="shared" si="0"/>
        <v>1.8496654860291225E-2</v>
      </c>
      <c r="E5" s="4">
        <f>IFERROR(INDEX('1.1-2 SAPN-Mar18'!$B$2:$B$1621,MATCH($A5,'1.1-2 SAPN-Mar18'!$A$2:$A$1621,0)),"")</f>
        <v>8268</v>
      </c>
      <c r="F5" s="56">
        <f t="shared" si="1"/>
        <v>0.30732946298984037</v>
      </c>
      <c r="G5" s="4">
        <f>VALUE(IFERROR(INDEX('[31]All MIRNs SA'!$B$5:$B$422,MATCH($A5,'[31]All MIRNs SA'!$A$5:$A$422,0)),""))</f>
        <v>5000</v>
      </c>
      <c r="H5" s="4" t="str">
        <f>INDEX('[30]1.6 Suburb to SA2'!$C$2:$C$467,MATCH('1.5 Residential Penetration'!$A5,'[30]1.6 Suburb to SA2'!$A$2:$A$467,0))</f>
        <v>Adelaide City</v>
      </c>
      <c r="I5" s="4" t="str">
        <f>INDEX('[30]1.6 Suburb to SA2'!$D$2:$D$467,MATCH('1.5 Residential Penetration'!$A5,'[30]1.6 Suburb to SA2'!$A$2:$A$467,0))</f>
        <v>Adelaide - Central and Hills</v>
      </c>
      <c r="J5" s="4">
        <f>SUMIF('1.1-1 AGN Customer Numbers'!$A$6:$A$418,$A5,'1.1-1 AGN Customer Numbers'!$D$6:$D$418)</f>
        <v>1415</v>
      </c>
      <c r="P5" s="52" t="s">
        <v>1844</v>
      </c>
      <c r="Q5" s="50">
        <v>4878</v>
      </c>
      <c r="R5" s="50">
        <v>11915</v>
      </c>
      <c r="S5" s="48">
        <f t="shared" ref="S5:S11" si="2">Q5/R5</f>
        <v>0.40939991607217791</v>
      </c>
      <c r="V5" s="52" t="s">
        <v>556</v>
      </c>
      <c r="W5" s="50">
        <v>2593</v>
      </c>
      <c r="X5" s="50">
        <v>8268</v>
      </c>
      <c r="Y5" s="4">
        <f t="shared" ref="Y5:Y36" si="3">W5/X5</f>
        <v>0.313618771165941</v>
      </c>
      <c r="AA5" s="4" t="str">
        <f>"Less than or equal to "&amp;AB5*100&amp;"%"</f>
        <v>Less than or equal to 74%</v>
      </c>
      <c r="AB5" s="4">
        <v>0.74</v>
      </c>
      <c r="AC5" s="4">
        <f t="array" ref="AC5:AC8">FREQUENCY(Y5:Y383,AB5:AB8)</f>
        <v>101</v>
      </c>
      <c r="AD5" s="4">
        <f>AC5/AC$9</f>
        <v>0.27077747989276141</v>
      </c>
      <c r="AE5" s="4">
        <f>SUMIF(Y5:Y383,"&lt;=0.74",X5:X383)</f>
        <v>116130</v>
      </c>
      <c r="AF5" s="4">
        <f>AE5</f>
        <v>116130</v>
      </c>
      <c r="AG5" s="4">
        <f>AF5/AF$9</f>
        <v>0.22143324301597683</v>
      </c>
    </row>
    <row r="6" spans="1:33" x14ac:dyDescent="0.25">
      <c r="A6" s="44" t="s">
        <v>555</v>
      </c>
      <c r="B6" s="4">
        <f>SUMIF('1.1-1 AGN Customer Numbers'!$A$6:$A$418,$A6,'1.1-1 AGN Customer Numbers'!$C$6:$C$418)</f>
        <v>0</v>
      </c>
      <c r="C6" s="4" t="str">
        <f>IFERROR(INDEX('[30]1.6 AGN New Res Conn by suburb'!$H$2:$H$377,MATCH($A6,'[30]1.6 AGN New Res Conn by suburb'!$A$2:$A$377,0)),"")</f>
        <v/>
      </c>
      <c r="D6" s="56" t="str">
        <f t="shared" si="0"/>
        <v/>
      </c>
      <c r="E6" s="4" t="str">
        <f>IFERROR(INDEX('1.1-2 SAPN-Mar18'!$B$2:$B$1621,MATCH($A6,'1.1-2 SAPN-Mar18'!$A$2:$A$1621,0)),"")</f>
        <v/>
      </c>
      <c r="F6" s="56">
        <f t="shared" si="1"/>
        <v>0</v>
      </c>
      <c r="G6" s="4">
        <f>VALUE(IFERROR(INDEX('[31]All MIRNs SA'!$B$5:$B$422,MATCH($A6,'[31]All MIRNs SA'!$A$5:$A$422,0)),""))</f>
        <v>5950</v>
      </c>
      <c r="H6" s="4" t="str">
        <f>INDEX('[30]1.6 Suburb to SA2'!$C$2:$C$467,MATCH('1.5 Residential Penetration'!$A6,'[30]1.6 Suburb to SA2'!$A$2:$A$467,0))</f>
        <v>West Torrens</v>
      </c>
      <c r="I6" s="4" t="str">
        <f>INDEX('[30]1.6 Suburb to SA2'!$D$2:$D$467,MATCH('1.5 Residential Penetration'!$A6,'[30]1.6 Suburb to SA2'!$A$2:$A$467,0))</f>
        <v>Adelaide - West</v>
      </c>
      <c r="J6" s="4">
        <f>SUMIF('1.1-1 AGN Customer Numbers'!$A$6:$A$418,$A6,'1.1-1 AGN Customer Numbers'!$D$6:$D$418)</f>
        <v>13</v>
      </c>
      <c r="P6" s="52" t="s">
        <v>1843</v>
      </c>
      <c r="Q6" s="50">
        <v>269</v>
      </c>
      <c r="R6" s="50">
        <v>557</v>
      </c>
      <c r="S6" s="48">
        <f t="shared" si="2"/>
        <v>0.48294434470377018</v>
      </c>
      <c r="V6" s="52" t="s">
        <v>541</v>
      </c>
      <c r="W6" s="50">
        <v>3169</v>
      </c>
      <c r="X6" s="50">
        <v>3692</v>
      </c>
      <c r="Y6" s="4">
        <f t="shared" si="3"/>
        <v>0.85834236186348867</v>
      </c>
      <c r="AA6" s="4" t="s">
        <v>1866</v>
      </c>
      <c r="AB6" s="4">
        <v>0.8</v>
      </c>
      <c r="AC6" s="4">
        <v>68</v>
      </c>
      <c r="AD6" s="4">
        <f>AC6/AC$9</f>
        <v>0.18230563002680966</v>
      </c>
      <c r="AE6" s="4">
        <f>SUMIF(Y6:Y384,"&lt;=0.8",X6:X384)</f>
        <v>200353</v>
      </c>
      <c r="AF6" s="4">
        <f>AE6-SUM(AE5:AE5)</f>
        <v>84223</v>
      </c>
      <c r="AG6" s="4">
        <f>AF6/AF$9</f>
        <v>0.1605939208347078</v>
      </c>
    </row>
    <row r="7" spans="1:33" x14ac:dyDescent="0.25">
      <c r="A7" s="44" t="s">
        <v>553</v>
      </c>
      <c r="B7" s="4">
        <f>SUMIF('1.1-1 AGN Customer Numbers'!$A$6:$A$418,$A7,'1.1-1 AGN Customer Numbers'!$C$6:$C$418)</f>
        <v>665</v>
      </c>
      <c r="C7" s="4">
        <f>IFERROR(INDEX('[30]1.6 AGN New Res Conn by suburb'!$H$2:$H$377,MATCH($A7,'[30]1.6 AGN New Res Conn by suburb'!$A$2:$A$377,0)),"")</f>
        <v>67</v>
      </c>
      <c r="D7" s="56">
        <f t="shared" si="0"/>
        <v>0.10075187969924812</v>
      </c>
      <c r="E7" s="4">
        <f>IFERROR(INDEX('1.1-2 SAPN-Mar18'!$B$2:$B$1621,MATCH($A7,'1.1-2 SAPN-Mar18'!$A$2:$A$1621,0)),"")</f>
        <v>824</v>
      </c>
      <c r="F7" s="56">
        <f t="shared" si="1"/>
        <v>0.80703883495145634</v>
      </c>
      <c r="G7" s="4">
        <f>VALUE(IFERROR(INDEX('[31]All MIRNs SA'!$B$5:$B$422,MATCH($A7,'[31]All MIRNs SA'!$A$5:$A$422,0)),""))</f>
        <v>5014</v>
      </c>
      <c r="H7" s="4" t="str">
        <f>INDEX('[30]1.6 Suburb to SA2'!$C$2:$C$467,MATCH('1.5 Residential Penetration'!$A7,'[30]1.6 Suburb to SA2'!$A$2:$A$467,0))</f>
        <v>Charles Sturt</v>
      </c>
      <c r="I7" s="4" t="str">
        <f>INDEX('[30]1.6 Suburb to SA2'!$D$2:$D$467,MATCH('1.5 Residential Penetration'!$A7,'[30]1.6 Suburb to SA2'!$A$2:$A$467,0))</f>
        <v>Adelaide - West</v>
      </c>
      <c r="J7" s="4">
        <f>SUMIF('1.1-1 AGN Customer Numbers'!$A$6:$A$418,$A7,'1.1-1 AGN Customer Numbers'!$D$6:$D$418)</f>
        <v>22</v>
      </c>
      <c r="P7" s="52" t="s">
        <v>1842</v>
      </c>
      <c r="Q7" s="50">
        <v>14356</v>
      </c>
      <c r="R7" s="50">
        <v>18403</v>
      </c>
      <c r="S7" s="48">
        <f t="shared" si="2"/>
        <v>0.78009020268434492</v>
      </c>
      <c r="V7" s="52" t="s">
        <v>538</v>
      </c>
      <c r="W7" s="50">
        <v>212</v>
      </c>
      <c r="X7" s="50">
        <v>242</v>
      </c>
      <c r="Y7" s="4">
        <f t="shared" si="3"/>
        <v>0.87603305785123964</v>
      </c>
      <c r="AB7" s="4">
        <v>0.9</v>
      </c>
      <c r="AC7" s="4">
        <v>151</v>
      </c>
      <c r="AD7" s="4">
        <f>AC7/AC$9</f>
        <v>0.40482573726541554</v>
      </c>
      <c r="AE7" s="4">
        <f>SUMIF(Y7:Y385,"&lt;=0.9",X7:X385)</f>
        <v>424870</v>
      </c>
      <c r="AF7" s="4">
        <f>AE7-SUM(AE6:AE6)</f>
        <v>224517</v>
      </c>
      <c r="AG7" s="4">
        <f>AF7/AF$9</f>
        <v>0.42810236306051896</v>
      </c>
    </row>
    <row r="8" spans="1:33" x14ac:dyDescent="0.25">
      <c r="A8" s="44" t="s">
        <v>552</v>
      </c>
      <c r="B8" s="4">
        <f>SUMIF('1.1-1 AGN Customer Numbers'!$A$6:$A$418,$A8,'1.1-1 AGN Customer Numbers'!$C$6:$C$418)</f>
        <v>799</v>
      </c>
      <c r="C8" s="4">
        <f>IFERROR(INDEX('[30]1.6 AGN New Res Conn by suburb'!$H$2:$H$377,MATCH($A8,'[30]1.6 AGN New Res Conn by suburb'!$A$2:$A$377,0)),"")</f>
        <v>9</v>
      </c>
      <c r="D8" s="56">
        <f t="shared" si="0"/>
        <v>1.1264080100125156E-2</v>
      </c>
      <c r="E8" s="4">
        <f>IFERROR(INDEX('1.1-2 SAPN-Mar18'!$B$2:$B$1621,MATCH($A8,'1.1-2 SAPN-Mar18'!$A$2:$A$1621,0)),"")</f>
        <v>945</v>
      </c>
      <c r="F8" s="56">
        <f t="shared" si="1"/>
        <v>0.84550264550264553</v>
      </c>
      <c r="G8" s="4">
        <f>VALUE(IFERROR(INDEX('[31]All MIRNs SA'!$B$5:$B$422,MATCH($A8,'[31]All MIRNs SA'!$A$5:$A$422,0)),""))</f>
        <v>5014</v>
      </c>
      <c r="H8" s="4" t="str">
        <f>INDEX('[30]1.6 Suburb to SA2'!$C$2:$C$467,MATCH('1.5 Residential Penetration'!$A8,'[30]1.6 Suburb to SA2'!$A$2:$A$467,0))</f>
        <v>Port Adelaide - West</v>
      </c>
      <c r="I8" s="4" t="str">
        <f>INDEX('[30]1.6 Suburb to SA2'!$D$2:$D$467,MATCH('1.5 Residential Penetration'!$A8,'[30]1.6 Suburb to SA2'!$A$2:$A$467,0))</f>
        <v>Adelaide - West</v>
      </c>
      <c r="J8" s="4">
        <f>SUMIF('1.1-1 AGN Customer Numbers'!$A$6:$A$418,$A8,'1.1-1 AGN Customer Numbers'!$D$6:$D$418)</f>
        <v>17</v>
      </c>
      <c r="L8" s="60" t="s">
        <v>1815</v>
      </c>
      <c r="M8" s="4" t="s">
        <v>1841</v>
      </c>
      <c r="N8" s="4" t="s">
        <v>1813</v>
      </c>
      <c r="P8" s="52" t="s">
        <v>1840</v>
      </c>
      <c r="Q8" s="50">
        <v>19412</v>
      </c>
      <c r="R8" s="50">
        <v>23305</v>
      </c>
      <c r="S8" s="48">
        <f t="shared" si="2"/>
        <v>0.83295430165200601</v>
      </c>
      <c r="V8" s="52" t="s">
        <v>536</v>
      </c>
      <c r="W8" s="50">
        <v>801</v>
      </c>
      <c r="X8" s="50">
        <v>1032</v>
      </c>
      <c r="Y8" s="4">
        <f t="shared" si="3"/>
        <v>0.77616279069767447</v>
      </c>
      <c r="AB8" s="4">
        <v>1</v>
      </c>
      <c r="AC8" s="4">
        <v>53</v>
      </c>
      <c r="AD8" s="4">
        <f>AC8/AC$9</f>
        <v>0.14209115281501342</v>
      </c>
      <c r="AE8" s="4">
        <f>SUM(X8:X386)</f>
        <v>524447</v>
      </c>
      <c r="AF8" s="4">
        <f>AE8-SUM(AE7:AE7)</f>
        <v>99577</v>
      </c>
      <c r="AG8" s="4">
        <f>AF8/AF$9</f>
        <v>0.1898704730887964</v>
      </c>
    </row>
    <row r="9" spans="1:33" x14ac:dyDescent="0.25">
      <c r="A9" s="44" t="s">
        <v>551</v>
      </c>
      <c r="B9" s="4">
        <f>SUMIF('1.1-1 AGN Customer Numbers'!$A$6:$A$418,$A9,'1.1-1 AGN Customer Numbers'!$C$6:$C$418)</f>
        <v>110</v>
      </c>
      <c r="C9" s="4">
        <f>IFERROR(INDEX('[30]1.6 AGN New Res Conn by suburb'!$H$2:$H$377,MATCH($A9,'[30]1.6 AGN New Res Conn by suburb'!$A$2:$A$377,0)),"")</f>
        <v>12</v>
      </c>
      <c r="D9" s="56">
        <f t="shared" si="0"/>
        <v>0.10909090909090909</v>
      </c>
      <c r="E9" s="4">
        <f>IFERROR(INDEX('1.1-2 SAPN-Mar18'!$B$2:$B$1621,MATCH($A9,'1.1-2 SAPN-Mar18'!$A$2:$A$1621,0)),"")</f>
        <v>285</v>
      </c>
      <c r="F9" s="56">
        <f t="shared" si="1"/>
        <v>0.38596491228070173</v>
      </c>
      <c r="G9" s="4">
        <f>VALUE(IFERROR(INDEX('[31]All MIRNs SA'!$B$5:$B$422,MATCH($A9,'[31]All MIRNs SA'!$A$5:$A$422,0)),""))</f>
        <v>5173</v>
      </c>
      <c r="H9" s="4" t="str">
        <f>INDEX('[30]1.6 Suburb to SA2'!$C$2:$C$467,MATCH('1.5 Residential Penetration'!$A9,'[30]1.6 Suburb to SA2'!$A$2:$A$467,0))</f>
        <v>Onkaparinga</v>
      </c>
      <c r="I9" s="4" t="str">
        <f>INDEX('[30]1.6 Suburb to SA2'!$D$2:$D$467,MATCH('1.5 Residential Penetration'!$A9,'[30]1.6 Suburb to SA2'!$A$2:$A$467,0))</f>
        <v>Adelaide - South</v>
      </c>
      <c r="J9" s="4">
        <f>SUMIF('1.1-1 AGN Customer Numbers'!$A$6:$A$418,$A9,'1.1-1 AGN Customer Numbers'!$D$6:$D$418)</f>
        <v>12</v>
      </c>
      <c r="L9" s="51" t="s">
        <v>1839</v>
      </c>
      <c r="M9" s="50">
        <v>78530</v>
      </c>
      <c r="N9" s="50">
        <v>103817</v>
      </c>
      <c r="P9" s="52" t="s">
        <v>1838</v>
      </c>
      <c r="Q9" s="50">
        <v>13775</v>
      </c>
      <c r="R9" s="50">
        <v>17851</v>
      </c>
      <c r="S9" s="48">
        <f t="shared" si="2"/>
        <v>0.77166545291580302</v>
      </c>
      <c r="V9" s="52" t="s">
        <v>530</v>
      </c>
      <c r="W9" s="50">
        <v>629</v>
      </c>
      <c r="X9" s="50">
        <v>721</v>
      </c>
      <c r="Y9" s="4">
        <f t="shared" si="3"/>
        <v>0.87239944521497914</v>
      </c>
      <c r="AC9" s="4">
        <f>SUM(AC5:AC8)</f>
        <v>373</v>
      </c>
      <c r="AF9" s="4">
        <f>SUM(AF5:AF8)</f>
        <v>524447</v>
      </c>
    </row>
    <row r="10" spans="1:33" x14ac:dyDescent="0.25">
      <c r="A10" s="44" t="s">
        <v>550</v>
      </c>
      <c r="B10" s="4">
        <f>SUMIF('1.1-1 AGN Customer Numbers'!$A$6:$A$418,$A10,'1.1-1 AGN Customer Numbers'!$C$6:$C$418)</f>
        <v>2238</v>
      </c>
      <c r="C10" s="4">
        <f>IFERROR(INDEX('[30]1.6 AGN New Res Conn by suburb'!$H$2:$H$377,MATCH($A10,'[30]1.6 AGN New Res Conn by suburb'!$A$2:$A$377,0)),"")</f>
        <v>234</v>
      </c>
      <c r="D10" s="56">
        <f t="shared" si="0"/>
        <v>0.10455764075067024</v>
      </c>
      <c r="E10" s="4">
        <f>IFERROR(INDEX('1.1-2 SAPN-Mar18'!$B$2:$B$1621,MATCH($A10,'1.1-2 SAPN-Mar18'!$A$2:$A$1621,0)),"")</f>
        <v>4866</v>
      </c>
      <c r="F10" s="56">
        <f t="shared" si="1"/>
        <v>0.45992601726263871</v>
      </c>
      <c r="G10" s="4">
        <f>VALUE(IFERROR(INDEX('[31]All MIRNs SA'!$B$5:$B$422,MATCH($A10,'[31]All MIRNs SA'!$A$5:$A$422,0)),""))</f>
        <v>5173</v>
      </c>
      <c r="H10" s="4" t="str">
        <f>INDEX('[30]1.6 Suburb to SA2'!$C$2:$C$467,MATCH('1.5 Residential Penetration'!$A10,'[30]1.6 Suburb to SA2'!$A$2:$A$467,0))</f>
        <v>Onkaparinga</v>
      </c>
      <c r="I10" s="4" t="str">
        <f>INDEX('[30]1.6 Suburb to SA2'!$D$2:$D$467,MATCH('1.5 Residential Penetration'!$A10,'[30]1.6 Suburb to SA2'!$A$2:$A$467,0))</f>
        <v>Adelaide - South</v>
      </c>
      <c r="J10" s="4">
        <f>SUMIF('1.1-1 AGN Customer Numbers'!$A$6:$A$418,$A10,'1.1-1 AGN Customer Numbers'!$D$6:$D$418)</f>
        <v>26</v>
      </c>
      <c r="L10" s="51" t="s">
        <v>1790</v>
      </c>
      <c r="M10" s="50">
        <v>134561</v>
      </c>
      <c r="N10" s="50">
        <v>170577</v>
      </c>
      <c r="P10" s="52" t="s">
        <v>1837</v>
      </c>
      <c r="Q10" s="50">
        <v>11771</v>
      </c>
      <c r="R10" s="50">
        <v>14623</v>
      </c>
      <c r="S10" s="48">
        <f t="shared" si="2"/>
        <v>0.80496478150858242</v>
      </c>
      <c r="V10" s="52" t="s">
        <v>527</v>
      </c>
      <c r="W10" s="50">
        <v>695</v>
      </c>
      <c r="X10" s="50">
        <v>943</v>
      </c>
      <c r="Y10" s="4">
        <f t="shared" si="3"/>
        <v>0.73700954400848351</v>
      </c>
    </row>
    <row r="11" spans="1:33" x14ac:dyDescent="0.25">
      <c r="A11" s="44" t="s">
        <v>549</v>
      </c>
      <c r="B11" s="4">
        <f>SUMIF('1.1-1 AGN Customer Numbers'!$A$6:$A$418,$A11,'1.1-1 AGN Customer Numbers'!$C$6:$C$418)</f>
        <v>766</v>
      </c>
      <c r="C11" s="4">
        <f>IFERROR(INDEX('[30]1.6 AGN New Res Conn by suburb'!$H$2:$H$377,MATCH($A11,'[30]1.6 AGN New Res Conn by suburb'!$A$2:$A$377,0)),"")</f>
        <v>16</v>
      </c>
      <c r="D11" s="56">
        <f t="shared" si="0"/>
        <v>2.0887728459530026E-2</v>
      </c>
      <c r="E11" s="4">
        <f>IFERROR(INDEX('1.1-2 SAPN-Mar18'!$B$2:$B$1621,MATCH($A11,'1.1-2 SAPN-Mar18'!$A$2:$A$1621,0)),"")</f>
        <v>841</v>
      </c>
      <c r="F11" s="56">
        <f t="shared" si="1"/>
        <v>0.91082045184304394</v>
      </c>
      <c r="G11" s="4">
        <f>VALUE(IFERROR(INDEX('[31]All MIRNs SA'!$B$5:$B$422,MATCH($A11,'[31]All MIRNs SA'!$A$5:$A$422,0)),""))</f>
        <v>5009</v>
      </c>
      <c r="H11" s="4" t="str">
        <f>INDEX('[30]1.6 Suburb to SA2'!$C$2:$C$467,MATCH('1.5 Residential Penetration'!$A11,'[30]1.6 Suburb to SA2'!$A$2:$A$467,0))</f>
        <v>Charles Sturt</v>
      </c>
      <c r="I11" s="4" t="str">
        <f>INDEX('[30]1.6 Suburb to SA2'!$D$2:$D$467,MATCH('1.5 Residential Penetration'!$A11,'[30]1.6 Suburb to SA2'!$A$2:$A$467,0))</f>
        <v>Adelaide - West</v>
      </c>
      <c r="J11" s="4">
        <f>SUMIF('1.1-1 AGN Customer Numbers'!$A$6:$A$418,$A11,'1.1-1 AGN Customer Numbers'!$D$6:$D$418)</f>
        <v>22</v>
      </c>
      <c r="L11" s="51" t="s">
        <v>1789</v>
      </c>
      <c r="M11" s="50">
        <v>116573</v>
      </c>
      <c r="N11" s="50">
        <v>153785</v>
      </c>
      <c r="P11" s="52" t="s">
        <v>1836</v>
      </c>
      <c r="Q11" s="50">
        <v>14069</v>
      </c>
      <c r="R11" s="50">
        <v>17163</v>
      </c>
      <c r="S11" s="48">
        <f t="shared" si="2"/>
        <v>0.8197284856959739</v>
      </c>
      <c r="V11" s="52" t="s">
        <v>520</v>
      </c>
      <c r="W11" s="50">
        <v>1578</v>
      </c>
      <c r="X11" s="50">
        <v>2008</v>
      </c>
      <c r="Y11" s="4">
        <f t="shared" si="3"/>
        <v>0.78585657370517925</v>
      </c>
    </row>
    <row r="12" spans="1:33" x14ac:dyDescent="0.25">
      <c r="A12" s="44" t="s">
        <v>1</v>
      </c>
      <c r="B12" s="4">
        <f>SUMIF('1.1-1 AGN Customer Numbers'!$A$6:$A$418,$A12,'1.1-1 AGN Customer Numbers'!$C$6:$C$418)</f>
        <v>2838</v>
      </c>
      <c r="C12" s="4">
        <f>IFERROR(INDEX('[30]1.6 AGN New Res Conn by suburb'!$H$2:$H$377,MATCH($A12,'[30]1.6 AGN New Res Conn by suburb'!$A$2:$A$377,0)),"")</f>
        <v>544</v>
      </c>
      <c r="D12" s="56">
        <f t="shared" si="0"/>
        <v>0.19168428470754051</v>
      </c>
      <c r="E12" s="4">
        <f>IFERROR(INDEX('1.1-2 SAPN-Mar18'!$B$2:$B$1621,MATCH($A12,'1.1-2 SAPN-Mar18'!$A$2:$A$1621,0)),"")</f>
        <v>2892</v>
      </c>
      <c r="F12" s="56">
        <f t="shared" si="1"/>
        <v>0.98132780082987547</v>
      </c>
      <c r="G12" s="4">
        <f>VALUE(IFERROR(INDEX('[31]All MIRNs SA'!$B$5:$B$422,MATCH($A12,'[31]All MIRNs SA'!$A$5:$A$422,0)),""))</f>
        <v>5114</v>
      </c>
      <c r="H12" s="4" t="str">
        <f>INDEX('[30]1.6 Suburb to SA2'!$C$2:$C$467,MATCH('1.5 Residential Penetration'!$A12,'[30]1.6 Suburb to SA2'!$A$2:$A$467,0))</f>
        <v>Playford</v>
      </c>
      <c r="I12" s="4" t="str">
        <f>INDEX('[30]1.6 Suburb to SA2'!$D$2:$D$467,MATCH('1.5 Residential Penetration'!$A12,'[30]1.6 Suburb to SA2'!$A$2:$A$467,0))</f>
        <v>Adelaide - North</v>
      </c>
      <c r="J12" s="4">
        <f>SUMIF('1.1-1 AGN Customer Numbers'!$A$6:$A$418,$A12,'1.1-1 AGN Customer Numbers'!$D$6:$D$418)</f>
        <v>5</v>
      </c>
      <c r="L12" s="51" t="s">
        <v>1788</v>
      </c>
      <c r="M12" s="50">
        <v>86103</v>
      </c>
      <c r="N12" s="50">
        <v>106832</v>
      </c>
      <c r="O12" s="48"/>
      <c r="P12" s="51" t="s">
        <v>1790</v>
      </c>
      <c r="Q12" s="50"/>
      <c r="R12" s="50"/>
      <c r="S12" s="61">
        <f>SUM(Q13:Q17)/SUM(R13:R17)</f>
        <v>0.78885781787697051</v>
      </c>
      <c r="V12" s="52" t="s">
        <v>516</v>
      </c>
      <c r="W12" s="50">
        <v>949</v>
      </c>
      <c r="X12" s="50">
        <v>1294</v>
      </c>
      <c r="Y12" s="4">
        <f t="shared" si="3"/>
        <v>0.73338485316846991</v>
      </c>
    </row>
    <row r="13" spans="1:33" x14ac:dyDescent="0.25">
      <c r="A13" s="44" t="s">
        <v>548</v>
      </c>
      <c r="B13" s="4">
        <f>SUMIF('1.1-1 AGN Customer Numbers'!$A$6:$A$418,$A13,'1.1-1 AGN Customer Numbers'!$C$6:$C$418)</f>
        <v>317</v>
      </c>
      <c r="C13" s="4">
        <f>IFERROR(INDEX('[30]1.6 AGN New Res Conn by suburb'!$H$2:$H$377,MATCH($A13,'[30]1.6 AGN New Res Conn by suburb'!$A$2:$A$377,0)),"")</f>
        <v>16</v>
      </c>
      <c r="D13" s="56">
        <f t="shared" si="0"/>
        <v>5.0473186119873815E-2</v>
      </c>
      <c r="E13" s="4">
        <f>IFERROR(INDEX('1.1-2 SAPN-Mar18'!$B$2:$B$1621,MATCH($A13,'1.1-2 SAPN-Mar18'!$A$2:$A$1621,0)),"")</f>
        <v>978</v>
      </c>
      <c r="F13" s="56">
        <f t="shared" si="1"/>
        <v>0.32413087934560325</v>
      </c>
      <c r="G13" s="4">
        <f>VALUE(IFERROR(INDEX('[31]All MIRNs SA'!$B$5:$B$422,MATCH($A13,'[31]All MIRNs SA'!$A$5:$A$422,0)),""))</f>
        <v>5353</v>
      </c>
      <c r="H13" s="4" t="str">
        <f>INDEX('[30]1.6 Suburb to SA2'!$C$2:$C$467,MATCH('1.5 Residential Penetration'!$A13,'[30]1.6 Suburb to SA2'!$A$2:$A$467,0))</f>
        <v>Barossa</v>
      </c>
      <c r="I13" s="4" t="str">
        <f>INDEX('[30]1.6 Suburb to SA2'!$D$2:$D$467,MATCH('1.5 Residential Penetration'!$A13,'[30]1.6 Suburb to SA2'!$A$2:$A$467,0))</f>
        <v>Barossa - Yorke - Mid North</v>
      </c>
      <c r="J13" s="4">
        <f>SUMIF('1.1-1 AGN Customer Numbers'!$A$6:$A$418,$A13,'1.1-1 AGN Customer Numbers'!$D$6:$D$418)</f>
        <v>34</v>
      </c>
      <c r="L13" s="51" t="s">
        <v>1787</v>
      </c>
      <c r="M13" s="50">
        <v>7151</v>
      </c>
      <c r="N13" s="50">
        <v>17748</v>
      </c>
      <c r="P13" s="52" t="s">
        <v>1835</v>
      </c>
      <c r="Q13" s="50">
        <v>6404</v>
      </c>
      <c r="R13" s="50">
        <v>12876</v>
      </c>
      <c r="S13" s="48">
        <f>Q13/R13</f>
        <v>0.49735942839391117</v>
      </c>
      <c r="V13" s="52" t="s">
        <v>511</v>
      </c>
      <c r="W13" s="50">
        <v>3051</v>
      </c>
      <c r="X13" s="50">
        <v>3813</v>
      </c>
      <c r="Y13" s="4">
        <f t="shared" si="3"/>
        <v>0.80015735641227381</v>
      </c>
    </row>
    <row r="14" spans="1:33" x14ac:dyDescent="0.25">
      <c r="A14" s="44" t="s">
        <v>546</v>
      </c>
      <c r="B14" s="4">
        <f>SUMIF('1.1-1 AGN Customer Numbers'!$A$6:$A$418,$A14,'1.1-1 AGN Customer Numbers'!$C$6:$C$418)</f>
        <v>540</v>
      </c>
      <c r="C14" s="4">
        <f>IFERROR(INDEX('[30]1.6 AGN New Res Conn by suburb'!$H$2:$H$377,MATCH($A14,'[30]1.6 AGN New Res Conn by suburb'!$A$2:$A$377,0)),"")</f>
        <v>14</v>
      </c>
      <c r="D14" s="56">
        <f t="shared" si="0"/>
        <v>2.5925925925925925E-2</v>
      </c>
      <c r="E14" s="4">
        <f>IFERROR(INDEX('1.1-2 SAPN-Mar18'!$B$2:$B$1621,MATCH($A14,'1.1-2 SAPN-Mar18'!$A$2:$A$1621,0)),"")</f>
        <v>598</v>
      </c>
      <c r="F14" s="56">
        <f t="shared" si="1"/>
        <v>0.90301003344481601</v>
      </c>
      <c r="G14" s="4">
        <f>VALUE(IFERROR(INDEX('[31]All MIRNs SA'!$B$5:$B$422,MATCH($A14,'[31]All MIRNs SA'!$A$5:$A$422,0)),""))</f>
        <v>5010</v>
      </c>
      <c r="H14" s="4" t="str">
        <f>INDEX('[30]1.6 Suburb to SA2'!$C$2:$C$467,MATCH('1.5 Residential Penetration'!$A14,'[30]1.6 Suburb to SA2'!$A$2:$A$467,0))</f>
        <v>Port Adelaide - West</v>
      </c>
      <c r="I14" s="4" t="str">
        <f>INDEX('[30]1.6 Suburb to SA2'!$D$2:$D$467,MATCH('1.5 Residential Penetration'!$A14,'[30]1.6 Suburb to SA2'!$A$2:$A$467,0))</f>
        <v>Adelaide - West</v>
      </c>
      <c r="J14" s="4">
        <f>SUMIF('1.1-1 AGN Customer Numbers'!$A$6:$A$418,$A14,'1.1-1 AGN Customer Numbers'!$D$6:$D$418)</f>
        <v>13</v>
      </c>
      <c r="L14" s="51" t="s">
        <v>1786</v>
      </c>
      <c r="M14" s="50">
        <v>4072</v>
      </c>
      <c r="N14" s="50">
        <v>10537</v>
      </c>
      <c r="P14" s="52" t="s">
        <v>1834</v>
      </c>
      <c r="Q14" s="50">
        <v>23562</v>
      </c>
      <c r="R14" s="50">
        <v>36327</v>
      </c>
      <c r="S14" s="48">
        <f>Q14/R14</f>
        <v>0.64860847303658431</v>
      </c>
      <c r="V14" s="52" t="s">
        <v>501</v>
      </c>
      <c r="W14" s="50">
        <v>964</v>
      </c>
      <c r="X14" s="50">
        <v>1207</v>
      </c>
      <c r="Y14" s="4">
        <f t="shared" si="3"/>
        <v>0.79867439933719964</v>
      </c>
    </row>
    <row r="15" spans="1:33" x14ac:dyDescent="0.25">
      <c r="A15" s="44" t="s">
        <v>545</v>
      </c>
      <c r="B15" s="4">
        <f>SUMIF('1.1-1 AGN Customer Numbers'!$A$6:$A$418,$A15,'1.1-1 AGN Customer Numbers'!$C$6:$C$418)</f>
        <v>707</v>
      </c>
      <c r="C15" s="4">
        <f>IFERROR(INDEX('[30]1.6 AGN New Res Conn by suburb'!$H$2:$H$377,MATCH($A15,'[30]1.6 AGN New Res Conn by suburb'!$A$2:$A$377,0)),"")</f>
        <v>166</v>
      </c>
      <c r="D15" s="56">
        <f t="shared" si="0"/>
        <v>0.2347949080622348</v>
      </c>
      <c r="E15" s="4">
        <f>IFERROR(INDEX('1.1-2 SAPN-Mar18'!$B$2:$B$1621,MATCH($A15,'1.1-2 SAPN-Mar18'!$A$2:$A$1621,0)),"")</f>
        <v>1052</v>
      </c>
      <c r="F15" s="56">
        <f t="shared" si="1"/>
        <v>0.67205323193916355</v>
      </c>
      <c r="G15" s="4">
        <f>VALUE(IFERROR(INDEX('[31]All MIRNs SA'!$B$5:$B$422,MATCH($A15,'[31]All MIRNs SA'!$A$5:$A$422,0)),""))</f>
        <v>5117</v>
      </c>
      <c r="H15" s="4" t="str">
        <f>INDEX('[30]1.6 Suburb to SA2'!$C$2:$C$467,MATCH('1.5 Residential Penetration'!$A15,'[30]1.6 Suburb to SA2'!$A$2:$A$467,0))</f>
        <v>Playford</v>
      </c>
      <c r="I15" s="4" t="str">
        <f>INDEX('[30]1.6 Suburb to SA2'!$D$2:$D$467,MATCH('1.5 Residential Penetration'!$A15,'[30]1.6 Suburb to SA2'!$A$2:$A$467,0))</f>
        <v>Adelaide - North</v>
      </c>
      <c r="J15" s="4">
        <f>SUMIF('1.1-1 AGN Customer Numbers'!$A$6:$A$418,$A15,'1.1-1 AGN Customer Numbers'!$D$6:$D$418)</f>
        <v>9</v>
      </c>
      <c r="L15" s="51" t="s">
        <v>1784</v>
      </c>
      <c r="M15" s="50">
        <v>9118</v>
      </c>
      <c r="N15" s="50">
        <v>24927</v>
      </c>
      <c r="P15" s="52" t="s">
        <v>1833</v>
      </c>
      <c r="Q15" s="50">
        <v>24405</v>
      </c>
      <c r="R15" s="50">
        <v>28353</v>
      </c>
      <c r="S15" s="48">
        <f>Q15/R15</f>
        <v>0.86075547561104648</v>
      </c>
      <c r="V15" s="52" t="s">
        <v>498</v>
      </c>
      <c r="W15" s="50">
        <v>314</v>
      </c>
      <c r="X15" s="50">
        <v>344</v>
      </c>
      <c r="Y15" s="4">
        <f t="shared" si="3"/>
        <v>0.91279069767441856</v>
      </c>
    </row>
    <row r="16" spans="1:33" x14ac:dyDescent="0.25">
      <c r="A16" s="44" t="s">
        <v>543</v>
      </c>
      <c r="B16" s="4">
        <f>SUMIF('1.1-1 AGN Customer Numbers'!$A$6:$A$418,$A16,'1.1-1 AGN Customer Numbers'!$C$6:$C$418)</f>
        <v>1360</v>
      </c>
      <c r="C16" s="4">
        <f>IFERROR(INDEX('[30]1.6 AGN New Res Conn by suburb'!$H$2:$H$377,MATCH($A16,'[30]1.6 AGN New Res Conn by suburb'!$A$2:$A$377,0)),"")</f>
        <v>67</v>
      </c>
      <c r="D16" s="56">
        <f t="shared" si="0"/>
        <v>4.926470588235294E-2</v>
      </c>
      <c r="E16" s="4">
        <f>IFERROR(INDEX('1.1-2 SAPN-Mar18'!$B$2:$B$1621,MATCH($A16,'1.1-2 SAPN-Mar18'!$A$2:$A$1621,0)),"")</f>
        <v>1779</v>
      </c>
      <c r="F16" s="56">
        <f t="shared" si="1"/>
        <v>0.76447442383361441</v>
      </c>
      <c r="G16" s="4">
        <f>VALUE(IFERROR(INDEX('[31]All MIRNs SA'!$B$5:$B$422,MATCH($A16,'[31]All MIRNs SA'!$A$5:$A$422,0)),""))</f>
        <v>5043</v>
      </c>
      <c r="H16" s="4" t="str">
        <f>INDEX('[30]1.6 Suburb to SA2'!$C$2:$C$467,MATCH('1.5 Residential Penetration'!$A16,'[30]1.6 Suburb to SA2'!$A$2:$A$467,0))</f>
        <v>Marion</v>
      </c>
      <c r="I16" s="4" t="str">
        <f>INDEX('[30]1.6 Suburb to SA2'!$D$2:$D$467,MATCH('1.5 Residential Penetration'!$A16,'[30]1.6 Suburb to SA2'!$A$2:$A$467,0))</f>
        <v>Adelaide - South</v>
      </c>
      <c r="J16" s="4">
        <f>SUMIF('1.1-1 AGN Customer Numbers'!$A$6:$A$418,$A16,'1.1-1 AGN Customer Numbers'!$D$6:$D$418)</f>
        <v>16</v>
      </c>
      <c r="L16" s="51" t="s">
        <v>1782</v>
      </c>
      <c r="M16" s="50">
        <v>436108</v>
      </c>
      <c r="N16" s="50">
        <v>588223</v>
      </c>
      <c r="P16" s="52" t="s">
        <v>1832</v>
      </c>
      <c r="Q16" s="50">
        <v>45798</v>
      </c>
      <c r="R16" s="50">
        <v>53761</v>
      </c>
      <c r="S16" s="48">
        <f>Q16/R16</f>
        <v>0.85188147541898407</v>
      </c>
      <c r="V16" s="52" t="s">
        <v>497</v>
      </c>
      <c r="W16" s="50">
        <v>561</v>
      </c>
      <c r="X16" s="50">
        <v>707</v>
      </c>
      <c r="Y16" s="4">
        <f t="shared" si="3"/>
        <v>0.79349363507779347</v>
      </c>
    </row>
    <row r="17" spans="1:25" x14ac:dyDescent="0.25">
      <c r="A17" s="44" t="s">
        <v>542</v>
      </c>
      <c r="B17" s="4">
        <f>SUMIF('1.1-1 AGN Customer Numbers'!$A$6:$A$418,$A17,'1.1-1 AGN Customer Numbers'!$C$6:$C$418)</f>
        <v>307</v>
      </c>
      <c r="C17" s="4">
        <f>IFERROR(INDEX('[30]1.6 AGN New Res Conn by suburb'!$H$2:$H$377,MATCH($A17,'[30]1.6 AGN New Res Conn by suburb'!$A$2:$A$377,0)),"")</f>
        <v>7</v>
      </c>
      <c r="D17" s="56">
        <f t="shared" si="0"/>
        <v>2.2801302931596091E-2</v>
      </c>
      <c r="E17" s="4">
        <f>IFERROR(INDEX('1.1-2 SAPN-Mar18'!$B$2:$B$1621,MATCH($A17,'1.1-2 SAPN-Mar18'!$A$2:$A$1621,0)),"")</f>
        <v>452</v>
      </c>
      <c r="F17" s="56">
        <f t="shared" si="1"/>
        <v>0.67920353982300885</v>
      </c>
      <c r="G17" s="4">
        <f>VALUE(IFERROR(INDEX('[31]All MIRNs SA'!$B$5:$B$422,MATCH($A17,'[31]All MIRNs SA'!$A$5:$A$422,0)),""))</f>
        <v>5035</v>
      </c>
      <c r="H17" s="4" t="str">
        <f>INDEX('[30]1.6 Suburb to SA2'!$C$2:$C$467,MATCH('1.5 Residential Penetration'!$A17,'[30]1.6 Suburb to SA2'!$A$2:$A$467,0))</f>
        <v>West Torrens</v>
      </c>
      <c r="I17" s="4" t="str">
        <f>INDEX('[30]1.6 Suburb to SA2'!$D$2:$D$467,MATCH('1.5 Residential Penetration'!$A17,'[30]1.6 Suburb to SA2'!$A$2:$A$467,0))</f>
        <v>Adelaide - West</v>
      </c>
      <c r="J17" s="4">
        <f>SUMIF('1.1-1 AGN Customer Numbers'!$A$6:$A$418,$A17,'1.1-1 AGN Customer Numbers'!$D$6:$D$418)</f>
        <v>16</v>
      </c>
      <c r="P17" s="52" t="s">
        <v>1831</v>
      </c>
      <c r="Q17" s="50">
        <v>34392</v>
      </c>
      <c r="R17" s="50">
        <v>39260</v>
      </c>
      <c r="S17" s="48">
        <f>Q17/R17</f>
        <v>0.87600611309220577</v>
      </c>
      <c r="V17" s="52" t="s">
        <v>477</v>
      </c>
      <c r="W17" s="50">
        <v>641</v>
      </c>
      <c r="X17" s="50">
        <v>723</v>
      </c>
      <c r="Y17" s="4">
        <f t="shared" si="3"/>
        <v>0.88658367911479941</v>
      </c>
    </row>
    <row r="18" spans="1:25" x14ac:dyDescent="0.25">
      <c r="A18" s="44" t="s">
        <v>541</v>
      </c>
      <c r="B18" s="4">
        <f>SUMIF('1.1-1 AGN Customer Numbers'!$A$6:$A$418,$A18,'1.1-1 AGN Customer Numbers'!$C$6:$C$418)</f>
        <v>3167</v>
      </c>
      <c r="C18" s="4">
        <f>IFERROR(INDEX('[30]1.6 AGN New Res Conn by suburb'!$H$2:$H$377,MATCH($A18,'[30]1.6 AGN New Res Conn by suburb'!$A$2:$A$377,0)),"")</f>
        <v>166</v>
      </c>
      <c r="D18" s="56">
        <f t="shared" si="0"/>
        <v>5.2415535206820338E-2</v>
      </c>
      <c r="E18" s="4">
        <f>IFERROR(INDEX('1.1-2 SAPN-Mar18'!$B$2:$B$1621,MATCH($A18,'1.1-2 SAPN-Mar18'!$A$2:$A$1621,0)),"")</f>
        <v>3692</v>
      </c>
      <c r="F18" s="56">
        <f t="shared" si="1"/>
        <v>0.85780065005417117</v>
      </c>
      <c r="G18" s="4">
        <f>VALUE(IFERROR(INDEX('[31]All MIRNs SA'!$B$5:$B$422,MATCH($A18,'[31]All MIRNs SA'!$A$5:$A$422,0)),""))</f>
        <v>5076</v>
      </c>
      <c r="H18" s="4" t="str">
        <f>INDEX('[30]1.6 Suburb to SA2'!$C$2:$C$467,MATCH('1.5 Residential Penetration'!$A18,'[30]1.6 Suburb to SA2'!$A$2:$A$467,0))</f>
        <v>Campbelltown</v>
      </c>
      <c r="I18" s="4" t="str">
        <f>INDEX('[30]1.6 Suburb to SA2'!$D$2:$D$467,MATCH('1.5 Residential Penetration'!$A18,'[30]1.6 Suburb to SA2'!$A$2:$A$467,0))</f>
        <v>Adelaide - Central and Hills</v>
      </c>
      <c r="J18" s="4">
        <f>SUMIF('1.1-1 AGN Customer Numbers'!$A$6:$A$418,$A18,'1.1-1 AGN Customer Numbers'!$D$6:$D$418)</f>
        <v>15</v>
      </c>
      <c r="P18" s="51" t="s">
        <v>1789</v>
      </c>
      <c r="Q18" s="50"/>
      <c r="R18" s="50"/>
      <c r="S18" s="61">
        <f>SUM(Q19:Q22)/SUM(R19:R22)</f>
        <v>0.75802581526156643</v>
      </c>
      <c r="V18" s="52" t="s">
        <v>476</v>
      </c>
      <c r="W18" s="50">
        <v>229</v>
      </c>
      <c r="X18" s="50">
        <v>449</v>
      </c>
      <c r="Y18" s="4">
        <f t="shared" si="3"/>
        <v>0.51002227171492209</v>
      </c>
    </row>
    <row r="19" spans="1:25" x14ac:dyDescent="0.25">
      <c r="A19" s="44" t="s">
        <v>539</v>
      </c>
      <c r="B19" s="4">
        <f>SUMIF('1.1-1 AGN Customer Numbers'!$A$6:$A$418,$A19,'1.1-1 AGN Customer Numbers'!$C$6:$C$418)</f>
        <v>668</v>
      </c>
      <c r="C19" s="4">
        <f>IFERROR(INDEX('[30]1.6 AGN New Res Conn by suburb'!$H$2:$H$377,MATCH($A19,'[30]1.6 AGN New Res Conn by suburb'!$A$2:$A$377,0)),"")</f>
        <v>84</v>
      </c>
      <c r="D19" s="56">
        <f t="shared" si="0"/>
        <v>0.12574850299401197</v>
      </c>
      <c r="E19" s="4">
        <f>IFERROR(INDEX('1.1-2 SAPN-Mar18'!$B$2:$B$1621,MATCH($A19,'1.1-2 SAPN-Mar18'!$A$2:$A$1621,0)),"")</f>
        <v>790</v>
      </c>
      <c r="F19" s="56">
        <f t="shared" si="1"/>
        <v>0.84556962025316451</v>
      </c>
      <c r="G19" s="4">
        <f>VALUE(IFERROR(INDEX('[31]All MIRNs SA'!$B$5:$B$422,MATCH($A19,'[31]All MIRNs SA'!$A$5:$A$422,0)),""))</f>
        <v>5012</v>
      </c>
      <c r="H19" s="4" t="str">
        <f>INDEX('[30]1.6 Suburb to SA2'!$C$2:$C$467,MATCH('1.5 Residential Penetration'!$A19,'[30]1.6 Suburb to SA2'!$A$2:$A$467,0))</f>
        <v>Charles Sturt</v>
      </c>
      <c r="I19" s="4" t="str">
        <f>INDEX('[30]1.6 Suburb to SA2'!$D$2:$D$467,MATCH('1.5 Residential Penetration'!$A19,'[30]1.6 Suburb to SA2'!$A$2:$A$467,0))</f>
        <v>Adelaide - West</v>
      </c>
      <c r="J19" s="4">
        <f>SUMIF('1.1-1 AGN Customer Numbers'!$A$6:$A$418,$A19,'1.1-1 AGN Customer Numbers'!$D$6:$D$418)</f>
        <v>24</v>
      </c>
      <c r="P19" s="52" t="s">
        <v>1830</v>
      </c>
      <c r="Q19" s="50">
        <v>13162</v>
      </c>
      <c r="R19" s="50">
        <v>18435</v>
      </c>
      <c r="S19" s="48">
        <f>Q19/R19</f>
        <v>0.71396799566042857</v>
      </c>
      <c r="V19" s="52" t="s">
        <v>459</v>
      </c>
      <c r="W19" s="50">
        <v>400</v>
      </c>
      <c r="X19" s="50">
        <v>470</v>
      </c>
      <c r="Y19" s="4">
        <f t="shared" si="3"/>
        <v>0.85106382978723405</v>
      </c>
    </row>
    <row r="20" spans="1:25" x14ac:dyDescent="0.25">
      <c r="A20" s="44" t="s">
        <v>538</v>
      </c>
      <c r="B20" s="4">
        <f>SUMIF('1.1-1 AGN Customer Numbers'!$A$6:$A$418,$A20,'1.1-1 AGN Customer Numbers'!$C$6:$C$418)</f>
        <v>212</v>
      </c>
      <c r="C20" s="4">
        <f>IFERROR(INDEX('[30]1.6 AGN New Res Conn by suburb'!$H$2:$H$377,MATCH($A20,'[30]1.6 AGN New Res Conn by suburb'!$A$2:$A$377,0)),"")</f>
        <v>4</v>
      </c>
      <c r="D20" s="56">
        <f t="shared" si="0"/>
        <v>1.8867924528301886E-2</v>
      </c>
      <c r="E20" s="4">
        <f>IFERROR(INDEX('1.1-2 SAPN-Mar18'!$B$2:$B$1621,MATCH($A20,'1.1-2 SAPN-Mar18'!$A$2:$A$1621,0)),"")</f>
        <v>242</v>
      </c>
      <c r="F20" s="56">
        <f t="shared" si="1"/>
        <v>0.87603305785123964</v>
      </c>
      <c r="G20" s="4">
        <f>VALUE(IFERROR(INDEX('[31]All MIRNs SA'!$B$5:$B$422,MATCH($A20,'[31]All MIRNs SA'!$A$5:$A$422,0)),""))</f>
        <v>5072</v>
      </c>
      <c r="H20" s="4" t="str">
        <f>INDEX('[30]1.6 Suburb to SA2'!$C$2:$C$467,MATCH('1.5 Residential Penetration'!$A20,'[30]1.6 Suburb to SA2'!$A$2:$A$467,0))</f>
        <v>Burnside</v>
      </c>
      <c r="I20" s="4" t="str">
        <f>INDEX('[30]1.6 Suburb to SA2'!$D$2:$D$467,MATCH('1.5 Residential Penetration'!$A20,'[30]1.6 Suburb to SA2'!$A$2:$A$467,0))</f>
        <v>Adelaide - Central and Hills</v>
      </c>
      <c r="J20" s="4">
        <f>SUMIF('1.1-1 AGN Customer Numbers'!$A$6:$A$418,$A20,'1.1-1 AGN Customer Numbers'!$D$6:$D$418)</f>
        <v>0</v>
      </c>
      <c r="P20" s="52" t="s">
        <v>1829</v>
      </c>
      <c r="Q20" s="50">
        <v>34298</v>
      </c>
      <c r="R20" s="50">
        <v>41696</v>
      </c>
      <c r="S20" s="48">
        <f>Q20/R20</f>
        <v>0.82257290867229471</v>
      </c>
      <c r="V20" s="52" t="s">
        <v>457</v>
      </c>
      <c r="W20" s="50">
        <v>577</v>
      </c>
      <c r="X20" s="50">
        <v>645</v>
      </c>
      <c r="Y20" s="4">
        <f t="shared" si="3"/>
        <v>0.89457364341085266</v>
      </c>
    </row>
    <row r="21" spans="1:25" x14ac:dyDescent="0.25">
      <c r="A21" s="44" t="s">
        <v>537</v>
      </c>
      <c r="B21" s="4">
        <f>SUMIF('1.1-1 AGN Customer Numbers'!$A$6:$A$418,$A21,'1.1-1 AGN Customer Numbers'!$C$6:$C$418)</f>
        <v>1068</v>
      </c>
      <c r="C21" s="4">
        <f>IFERROR(INDEX('[30]1.6 AGN New Res Conn by suburb'!$H$2:$H$377,MATCH($A21,'[30]1.6 AGN New Res Conn by suburb'!$A$2:$A$377,0)),"")</f>
        <v>46</v>
      </c>
      <c r="D21" s="56">
        <f t="shared" si="0"/>
        <v>4.307116104868914E-2</v>
      </c>
      <c r="E21" s="4">
        <f>IFERROR(INDEX('1.1-2 SAPN-Mar18'!$B$2:$B$1621,MATCH($A21,'1.1-2 SAPN-Mar18'!$A$2:$A$1621,0)),"")</f>
        <v>1328</v>
      </c>
      <c r="F21" s="56">
        <f t="shared" si="1"/>
        <v>0.80421686746987953</v>
      </c>
      <c r="G21" s="4">
        <f>VALUE(IFERROR(INDEX('[31]All MIRNs SA'!$B$5:$B$422,MATCH($A21,'[31]All MIRNs SA'!$A$5:$A$422,0)),""))</f>
        <v>5091</v>
      </c>
      <c r="H21" s="4" t="str">
        <f>INDEX('[30]1.6 Suburb to SA2'!$C$2:$C$467,MATCH('1.5 Residential Penetration'!$A21,'[30]1.6 Suburb to SA2'!$A$2:$A$467,0))</f>
        <v>Tea Tree Gully</v>
      </c>
      <c r="I21" s="4" t="str">
        <f>INDEX('[30]1.6 Suburb to SA2'!$D$2:$D$467,MATCH('1.5 Residential Penetration'!$A21,'[30]1.6 Suburb to SA2'!$A$2:$A$467,0))</f>
        <v>Adelaide - North</v>
      </c>
      <c r="J21" s="4">
        <f>SUMIF('1.1-1 AGN Customer Numbers'!$A$6:$A$418,$A21,'1.1-1 AGN Customer Numbers'!$D$6:$D$418)</f>
        <v>9</v>
      </c>
      <c r="P21" s="52" t="s">
        <v>1828</v>
      </c>
      <c r="Q21" s="50">
        <v>18156</v>
      </c>
      <c r="R21" s="50">
        <v>26253</v>
      </c>
      <c r="S21" s="48">
        <f>Q21/R21</f>
        <v>0.69157810535938746</v>
      </c>
      <c r="V21" s="52" t="s">
        <v>453</v>
      </c>
      <c r="W21" s="50">
        <v>415</v>
      </c>
      <c r="X21" s="50">
        <v>561</v>
      </c>
      <c r="Y21" s="4">
        <f t="shared" si="3"/>
        <v>0.73975044563279857</v>
      </c>
    </row>
    <row r="22" spans="1:25" x14ac:dyDescent="0.25">
      <c r="A22" s="44" t="s">
        <v>536</v>
      </c>
      <c r="B22" s="4">
        <f>SUMIF('1.1-1 AGN Customer Numbers'!$A$6:$A$418,$A22,'1.1-1 AGN Customer Numbers'!$C$6:$C$418)</f>
        <v>801</v>
      </c>
      <c r="C22" s="4">
        <f>IFERROR(INDEX('[30]1.6 AGN New Res Conn by suburb'!$H$2:$H$377,MATCH($A22,'[30]1.6 AGN New Res Conn by suburb'!$A$2:$A$377,0)),"")</f>
        <v>56</v>
      </c>
      <c r="D22" s="56">
        <f t="shared" si="0"/>
        <v>6.9912609238451939E-2</v>
      </c>
      <c r="E22" s="4">
        <f>IFERROR(INDEX('1.1-2 SAPN-Mar18'!$B$2:$B$1621,MATCH($A22,'1.1-2 SAPN-Mar18'!$A$2:$A$1621,0)),"")</f>
        <v>1032</v>
      </c>
      <c r="F22" s="56">
        <f t="shared" si="1"/>
        <v>0.77616279069767447</v>
      </c>
      <c r="G22" s="4">
        <f>VALUE(IFERROR(INDEX('[31]All MIRNs SA'!$B$5:$B$422,MATCH($A22,'[31]All MIRNs SA'!$A$5:$A$422,0)),""))</f>
        <v>5066</v>
      </c>
      <c r="H22" s="4" t="str">
        <f>INDEX('[30]1.6 Suburb to SA2'!$C$2:$C$467,MATCH('1.5 Residential Penetration'!$A22,'[30]1.6 Suburb to SA2'!$A$2:$A$467,0))</f>
        <v>Burnside</v>
      </c>
      <c r="I22" s="4" t="str">
        <f>INDEX('[30]1.6 Suburb to SA2'!$D$2:$D$467,MATCH('1.5 Residential Penetration'!$A22,'[30]1.6 Suburb to SA2'!$A$2:$A$467,0))</f>
        <v>Adelaide - Central and Hills</v>
      </c>
      <c r="J22" s="4">
        <f>SUMIF('1.1-1 AGN Customer Numbers'!$A$6:$A$418,$A22,'1.1-1 AGN Customer Numbers'!$D$6:$D$418)</f>
        <v>0</v>
      </c>
      <c r="P22" s="52" t="s">
        <v>1827</v>
      </c>
      <c r="Q22" s="50">
        <v>50957</v>
      </c>
      <c r="R22" s="50">
        <v>67401</v>
      </c>
      <c r="S22" s="48">
        <f>Q22/R22</f>
        <v>0.75602735864453052</v>
      </c>
      <c r="V22" s="52" t="s">
        <v>449</v>
      </c>
      <c r="W22" s="50">
        <v>845</v>
      </c>
      <c r="X22" s="50">
        <v>1036</v>
      </c>
      <c r="Y22" s="4">
        <f t="shared" si="3"/>
        <v>0.81563706563706562</v>
      </c>
    </row>
    <row r="23" spans="1:25" x14ac:dyDescent="0.25">
      <c r="A23" s="44" t="s">
        <v>535</v>
      </c>
      <c r="B23" s="4">
        <f>SUMIF('1.1-1 AGN Customer Numbers'!$A$6:$A$418,$A23,'1.1-1 AGN Customer Numbers'!$C$6:$C$418)</f>
        <v>411</v>
      </c>
      <c r="C23" s="4">
        <f>IFERROR(INDEX('[30]1.6 AGN New Res Conn by suburb'!$H$2:$H$377,MATCH($A23,'[30]1.6 AGN New Res Conn by suburb'!$A$2:$A$377,0)),"")</f>
        <v>15</v>
      </c>
      <c r="D23" s="56">
        <f t="shared" si="0"/>
        <v>3.6496350364963501E-2</v>
      </c>
      <c r="E23" s="4">
        <f>IFERROR(INDEX('1.1-2 SAPN-Mar18'!$B$2:$B$1621,MATCH($A23,'1.1-2 SAPN-Mar18'!$A$2:$A$1621,0)),"")</f>
        <v>534</v>
      </c>
      <c r="F23" s="56">
        <f t="shared" si="1"/>
        <v>0.7696629213483146</v>
      </c>
      <c r="G23" s="4">
        <f>VALUE(IFERROR(INDEX('[31]All MIRNs SA'!$B$5:$B$422,MATCH($A23,'[31]All MIRNs SA'!$A$5:$A$422,0)),""))</f>
        <v>5042</v>
      </c>
      <c r="H23" s="4" t="str">
        <f>INDEX('[30]1.6 Suburb to SA2'!$C$2:$C$467,MATCH('1.5 Residential Penetration'!$A23,'[30]1.6 Suburb to SA2'!$A$2:$A$467,0))</f>
        <v>Mitcham</v>
      </c>
      <c r="I23" s="4" t="str">
        <f>INDEX('[30]1.6 Suburb to SA2'!$D$2:$D$467,MATCH('1.5 Residential Penetration'!$A23,'[30]1.6 Suburb to SA2'!$A$2:$A$467,0))</f>
        <v>Adelaide - South</v>
      </c>
      <c r="J23" s="4">
        <f>SUMIF('1.1-1 AGN Customer Numbers'!$A$6:$A$418,$A23,'1.1-1 AGN Customer Numbers'!$D$6:$D$418)</f>
        <v>19</v>
      </c>
      <c r="P23" s="51" t="s">
        <v>1788</v>
      </c>
      <c r="Q23" s="50"/>
      <c r="R23" s="50"/>
      <c r="S23" s="61">
        <f>SUM(Q24:Q26)/SUM(R24:R26)</f>
        <v>0.80596637711547103</v>
      </c>
      <c r="V23" s="52" t="s">
        <v>446</v>
      </c>
      <c r="W23" s="50">
        <v>574</v>
      </c>
      <c r="X23" s="50">
        <v>668</v>
      </c>
      <c r="Y23" s="4">
        <f t="shared" si="3"/>
        <v>0.85928143712574845</v>
      </c>
    </row>
    <row r="24" spans="1:25" x14ac:dyDescent="0.25">
      <c r="A24" s="44" t="s">
        <v>534</v>
      </c>
      <c r="B24" s="4">
        <f>SUMIF('1.1-1 AGN Customer Numbers'!$A$6:$A$418,$A24,'1.1-1 AGN Customer Numbers'!$C$6:$C$418)</f>
        <v>604</v>
      </c>
      <c r="C24" s="4">
        <f>IFERROR(INDEX('[30]1.6 AGN New Res Conn by suburb'!$H$2:$H$377,MATCH($A24,'[30]1.6 AGN New Res Conn by suburb'!$A$2:$A$377,0)),"")</f>
        <v>13</v>
      </c>
      <c r="D24" s="56">
        <f t="shared" si="0"/>
        <v>2.1523178807947019E-2</v>
      </c>
      <c r="E24" s="4">
        <f>IFERROR(INDEX('1.1-2 SAPN-Mar18'!$B$2:$B$1621,MATCH($A24,'1.1-2 SAPN-Mar18'!$A$2:$A$1621,0)),"")</f>
        <v>1782</v>
      </c>
      <c r="F24" s="56">
        <f t="shared" si="1"/>
        <v>0.33894500561167229</v>
      </c>
      <c r="G24" s="4">
        <f>VALUE(IFERROR(INDEX('[31]All MIRNs SA'!$B$5:$B$422,MATCH($A24,'[31]All MIRNs SA'!$A$5:$A$422,0)),""))</f>
        <v>5052</v>
      </c>
      <c r="H24" s="4" t="str">
        <f>INDEX('[30]1.6 Suburb to SA2'!$C$2:$C$467,MATCH('1.5 Residential Penetration'!$A24,'[30]1.6 Suburb to SA2'!$A$2:$A$467,0))</f>
        <v>Mitcham</v>
      </c>
      <c r="I24" s="4" t="str">
        <f>INDEX('[30]1.6 Suburb to SA2'!$D$2:$D$467,MATCH('1.5 Residential Penetration'!$A24,'[30]1.6 Suburb to SA2'!$A$2:$A$467,0))</f>
        <v>Adelaide - South</v>
      </c>
      <c r="J24" s="4">
        <f>SUMIF('1.1-1 AGN Customer Numbers'!$A$6:$A$418,$A24,'1.1-1 AGN Customer Numbers'!$D$6:$D$418)</f>
        <v>26</v>
      </c>
      <c r="P24" s="52" t="s">
        <v>1826</v>
      </c>
      <c r="Q24" s="50">
        <v>41963</v>
      </c>
      <c r="R24" s="50">
        <v>51787</v>
      </c>
      <c r="S24" s="48">
        <f>Q24/R24</f>
        <v>0.81029988220982097</v>
      </c>
      <c r="V24" s="52" t="s">
        <v>445</v>
      </c>
      <c r="W24" s="50">
        <v>258</v>
      </c>
      <c r="X24" s="50">
        <v>283</v>
      </c>
      <c r="Y24" s="4">
        <f t="shared" si="3"/>
        <v>0.91166077738515905</v>
      </c>
    </row>
    <row r="25" spans="1:25" x14ac:dyDescent="0.25">
      <c r="A25" s="44" t="s">
        <v>533</v>
      </c>
      <c r="B25" s="4">
        <f>SUMIF('1.1-1 AGN Customer Numbers'!$A$6:$A$418,$A25,'1.1-1 AGN Customer Numbers'!$C$6:$C$418)</f>
        <v>772</v>
      </c>
      <c r="C25" s="4">
        <f>IFERROR(INDEX('[30]1.6 AGN New Res Conn by suburb'!$H$2:$H$377,MATCH($A25,'[30]1.6 AGN New Res Conn by suburb'!$A$2:$A$377,0)),"")</f>
        <v>47</v>
      </c>
      <c r="D25" s="56">
        <f t="shared" si="0"/>
        <v>6.0880829015544043E-2</v>
      </c>
      <c r="E25" s="4">
        <f>IFERROR(INDEX('1.1-2 SAPN-Mar18'!$B$2:$B$1621,MATCH($A25,'1.1-2 SAPN-Mar18'!$A$2:$A$1621,0)),"")</f>
        <v>1043</v>
      </c>
      <c r="F25" s="56">
        <f t="shared" si="1"/>
        <v>0.74017257909875356</v>
      </c>
      <c r="G25" s="4">
        <f>VALUE(IFERROR(INDEX('[31]All MIRNs SA'!$B$5:$B$422,MATCH($A25,'[31]All MIRNs SA'!$A$5:$A$422,0)),""))</f>
        <v>5050</v>
      </c>
      <c r="H25" s="4" t="str">
        <f>INDEX('[30]1.6 Suburb to SA2'!$C$2:$C$467,MATCH('1.5 Residential Penetration'!$A25,'[30]1.6 Suburb to SA2'!$A$2:$A$467,0))</f>
        <v>Mitcham</v>
      </c>
      <c r="I25" s="4" t="str">
        <f>INDEX('[30]1.6 Suburb to SA2'!$D$2:$D$467,MATCH('1.5 Residential Penetration'!$A25,'[30]1.6 Suburb to SA2'!$A$2:$A$467,0))</f>
        <v>Adelaide - South</v>
      </c>
      <c r="J25" s="4">
        <f>SUMIF('1.1-1 AGN Customer Numbers'!$A$6:$A$418,$A25,'1.1-1 AGN Customer Numbers'!$D$6:$D$418)</f>
        <v>5</v>
      </c>
      <c r="P25" s="52" t="s">
        <v>1825</v>
      </c>
      <c r="Q25" s="50">
        <v>20878</v>
      </c>
      <c r="R25" s="50">
        <v>25653</v>
      </c>
      <c r="S25" s="48">
        <f>Q25/R25</f>
        <v>0.81386192648033373</v>
      </c>
      <c r="V25" s="52" t="s">
        <v>442</v>
      </c>
      <c r="W25" s="50">
        <v>534</v>
      </c>
      <c r="X25" s="50">
        <v>652</v>
      </c>
      <c r="Y25" s="4">
        <f t="shared" si="3"/>
        <v>0.81901840490797551</v>
      </c>
    </row>
    <row r="26" spans="1:25" x14ac:dyDescent="0.25">
      <c r="A26" s="44" t="s">
        <v>532</v>
      </c>
      <c r="B26" s="4">
        <f>SUMIF('1.1-1 AGN Customer Numbers'!$A$6:$A$418,$A26,'1.1-1 AGN Customer Numbers'!$C$6:$C$418)</f>
        <v>82</v>
      </c>
      <c r="C26" s="4">
        <f>IFERROR(INDEX('[30]1.6 AGN New Res Conn by suburb'!$H$2:$H$377,MATCH($A26,'[30]1.6 AGN New Res Conn by suburb'!$A$2:$A$377,0)),"")</f>
        <v>12</v>
      </c>
      <c r="D26" s="56">
        <f t="shared" si="0"/>
        <v>0.14634146341463414</v>
      </c>
      <c r="E26" s="4">
        <f>IFERROR(INDEX('1.1-2 SAPN-Mar18'!$B$2:$B$1621,MATCH($A26,'1.1-2 SAPN-Mar18'!$A$2:$A$1621,0)),"")</f>
        <v>2041</v>
      </c>
      <c r="F26" s="56">
        <f t="shared" si="1"/>
        <v>4.0176384125428712E-2</v>
      </c>
      <c r="G26" s="4">
        <f>VALUE(IFERROR(INDEX('[31]All MIRNs SA'!$B$5:$B$422,MATCH($A26,'[31]All MIRNs SA'!$A$5:$A$422,0)),""))</f>
        <v>5343</v>
      </c>
      <c r="H26" s="4" t="str">
        <f>INDEX('[30]1.6 Suburb to SA2'!$C$2:$C$467,MATCH('1.5 Residential Penetration'!$A26,'[30]1.6 Suburb to SA2'!$A$2:$A$467,0))</f>
        <v>Murray and Mallee</v>
      </c>
      <c r="I26" s="4" t="str">
        <f>INDEX('[30]1.6 Suburb to SA2'!$D$2:$D$467,MATCH('1.5 Residential Penetration'!$A26,'[30]1.6 Suburb to SA2'!$A$2:$A$467,0))</f>
        <v>South Australia - South East</v>
      </c>
      <c r="J26" s="4">
        <f>SUMIF('1.1-1 AGN Customer Numbers'!$A$6:$A$418,$A26,'1.1-1 AGN Customer Numbers'!$D$6:$D$418)</f>
        <v>27</v>
      </c>
      <c r="P26" s="52" t="s">
        <v>1824</v>
      </c>
      <c r="Q26" s="50">
        <v>23262</v>
      </c>
      <c r="R26" s="50">
        <v>29392</v>
      </c>
      <c r="S26" s="48">
        <f>Q26/R26</f>
        <v>0.79143984757757213</v>
      </c>
      <c r="V26" s="52" t="s">
        <v>439</v>
      </c>
      <c r="W26" s="50">
        <v>310</v>
      </c>
      <c r="X26" s="50">
        <v>378</v>
      </c>
      <c r="Y26" s="4">
        <f t="shared" si="3"/>
        <v>0.82010582010582012</v>
      </c>
    </row>
    <row r="27" spans="1:25" x14ac:dyDescent="0.25">
      <c r="A27" s="44" t="s">
        <v>530</v>
      </c>
      <c r="B27" s="4">
        <f>SUMIF('1.1-1 AGN Customer Numbers'!$A$6:$A$418,$A27,'1.1-1 AGN Customer Numbers'!$C$6:$C$418)</f>
        <v>634</v>
      </c>
      <c r="C27" s="4">
        <f>IFERROR(INDEX('[30]1.6 AGN New Res Conn by suburb'!$H$2:$H$377,MATCH($A27,'[30]1.6 AGN New Res Conn by suburb'!$A$2:$A$377,0)),"")</f>
        <v>21</v>
      </c>
      <c r="D27" s="56">
        <f t="shared" si="0"/>
        <v>3.3123028391167195E-2</v>
      </c>
      <c r="E27" s="4">
        <f>IFERROR(INDEX('1.1-2 SAPN-Mar18'!$B$2:$B$1621,MATCH($A27,'1.1-2 SAPN-Mar18'!$A$2:$A$1621,0)),"")</f>
        <v>721</v>
      </c>
      <c r="F27" s="56">
        <f t="shared" si="1"/>
        <v>0.87933425797503473</v>
      </c>
      <c r="G27" s="4">
        <f>VALUE(IFERROR(INDEX('[31]All MIRNs SA'!$B$5:$B$422,MATCH($A27,'[31]All MIRNs SA'!$A$5:$A$422,0)),""))</f>
        <v>5067</v>
      </c>
      <c r="H27" s="4" t="str">
        <f>INDEX('[30]1.6 Suburb to SA2'!$C$2:$C$467,MATCH('1.5 Residential Penetration'!$A27,'[30]1.6 Suburb to SA2'!$A$2:$A$467,0))</f>
        <v>Burnside</v>
      </c>
      <c r="I27" s="4" t="str">
        <f>INDEX('[30]1.6 Suburb to SA2'!$D$2:$D$467,MATCH('1.5 Residential Penetration'!$A27,'[30]1.6 Suburb to SA2'!$A$2:$A$467,0))</f>
        <v>Adelaide - Central and Hills</v>
      </c>
      <c r="J27" s="4">
        <f>SUMIF('1.1-1 AGN Customer Numbers'!$A$6:$A$418,$A27,'1.1-1 AGN Customer Numbers'!$D$6:$D$418)</f>
        <v>24</v>
      </c>
      <c r="P27" s="51" t="s">
        <v>1787</v>
      </c>
      <c r="Q27" s="50"/>
      <c r="R27" s="50"/>
      <c r="S27" s="61">
        <f>SUM(Q28:Q31)/SUM(R28:R31)</f>
        <v>0.40291863871985578</v>
      </c>
      <c r="V27" s="52" t="s">
        <v>436</v>
      </c>
      <c r="W27" s="50">
        <v>1395</v>
      </c>
      <c r="X27" s="50">
        <v>1805</v>
      </c>
      <c r="Y27" s="4">
        <f t="shared" si="3"/>
        <v>0.77285318559556782</v>
      </c>
    </row>
    <row r="28" spans="1:25" x14ac:dyDescent="0.25">
      <c r="A28" s="44" t="s">
        <v>529</v>
      </c>
      <c r="B28" s="4">
        <f>SUMIF('1.1-1 AGN Customer Numbers'!$A$6:$A$418,$A28,'1.1-1 AGN Customer Numbers'!$C$6:$C$418)</f>
        <v>609</v>
      </c>
      <c r="C28" s="4">
        <f>IFERROR(INDEX('[30]1.6 AGN New Res Conn by suburb'!$H$2:$H$377,MATCH($A28,'[30]1.6 AGN New Res Conn by suburb'!$A$2:$A$377,0)),"")</f>
        <v>44</v>
      </c>
      <c r="D28" s="56">
        <f t="shared" si="0"/>
        <v>7.2249589490968796E-2</v>
      </c>
      <c r="E28" s="4">
        <f>IFERROR(INDEX('1.1-2 SAPN-Mar18'!$B$2:$B$1621,MATCH($A28,'1.1-2 SAPN-Mar18'!$A$2:$A$1621,0)),"")</f>
        <v>691</v>
      </c>
      <c r="F28" s="56">
        <f t="shared" si="1"/>
        <v>0.88133140376266283</v>
      </c>
      <c r="G28" s="4">
        <f>VALUE(IFERROR(INDEX('[31]All MIRNs SA'!$B$5:$B$422,MATCH($A28,'[31]All MIRNs SA'!$A$5:$A$422,0)),""))</f>
        <v>5009</v>
      </c>
      <c r="H28" s="4" t="str">
        <f>INDEX('[30]1.6 Suburb to SA2'!$C$2:$C$467,MATCH('1.5 Residential Penetration'!$A28,'[30]1.6 Suburb to SA2'!$A$2:$A$467,0))</f>
        <v>Charles Sturt</v>
      </c>
      <c r="I28" s="4" t="str">
        <f>INDEX('[30]1.6 Suburb to SA2'!$D$2:$D$467,MATCH('1.5 Residential Penetration'!$A28,'[30]1.6 Suburb to SA2'!$A$2:$A$467,0))</f>
        <v>Adelaide - West</v>
      </c>
      <c r="J28" s="4">
        <f>SUMIF('1.1-1 AGN Customer Numbers'!$A$6:$A$418,$A28,'1.1-1 AGN Customer Numbers'!$D$6:$D$418)</f>
        <v>52</v>
      </c>
      <c r="P28" s="52" t="s">
        <v>1823</v>
      </c>
      <c r="Q28" s="50">
        <v>1845</v>
      </c>
      <c r="R28" s="50">
        <v>7248</v>
      </c>
      <c r="S28" s="48">
        <f>Q28/R28</f>
        <v>0.25455298013245031</v>
      </c>
      <c r="V28" s="52" t="s">
        <v>428</v>
      </c>
      <c r="W28" s="50">
        <v>513</v>
      </c>
      <c r="X28" s="50">
        <v>854</v>
      </c>
      <c r="Y28" s="4">
        <f t="shared" si="3"/>
        <v>0.60070257611241218</v>
      </c>
    </row>
    <row r="29" spans="1:25" x14ac:dyDescent="0.25">
      <c r="A29" s="44" t="s">
        <v>528</v>
      </c>
      <c r="B29" s="4">
        <f>SUMIF('1.1-1 AGN Customer Numbers'!$A$6:$A$418,$A29,'1.1-1 AGN Customer Numbers'!$C$6:$C$418)</f>
        <v>738</v>
      </c>
      <c r="C29" s="4">
        <f>IFERROR(INDEX('[30]1.6 AGN New Res Conn by suburb'!$H$2:$H$377,MATCH($A29,'[30]1.6 AGN New Res Conn by suburb'!$A$2:$A$377,0)),"")</f>
        <v>45</v>
      </c>
      <c r="D29" s="56">
        <f t="shared" si="0"/>
        <v>6.097560975609756E-2</v>
      </c>
      <c r="E29" s="4">
        <f>IFERROR(INDEX('1.1-2 SAPN-Mar18'!$B$2:$B$1621,MATCH($A29,'1.1-2 SAPN-Mar18'!$A$2:$A$1621,0)),"")</f>
        <v>829</v>
      </c>
      <c r="F29" s="56">
        <f t="shared" si="1"/>
        <v>0.89022919179734616</v>
      </c>
      <c r="G29" s="4">
        <f>VALUE(IFERROR(INDEX('[31]All MIRNs SA'!$B$5:$B$422,MATCH($A29,'[31]All MIRNs SA'!$A$5:$A$422,0)),""))</f>
        <v>5015</v>
      </c>
      <c r="H29" s="4" t="str">
        <f>INDEX('[30]1.6 Suburb to SA2'!$C$2:$C$467,MATCH('1.5 Residential Penetration'!$A29,'[30]1.6 Suburb to SA2'!$A$2:$A$467,0))</f>
        <v>Port Adelaide - West</v>
      </c>
      <c r="I29" s="4" t="str">
        <f>INDEX('[30]1.6 Suburb to SA2'!$D$2:$D$467,MATCH('1.5 Residential Penetration'!$A29,'[30]1.6 Suburb to SA2'!$A$2:$A$467,0))</f>
        <v>Adelaide - West</v>
      </c>
      <c r="J29" s="4">
        <f>SUMIF('1.1-1 AGN Customer Numbers'!$A$6:$A$418,$A29,'1.1-1 AGN Customer Numbers'!$D$6:$D$418)</f>
        <v>8</v>
      </c>
      <c r="P29" s="52" t="s">
        <v>1822</v>
      </c>
      <c r="Q29" s="50">
        <v>0</v>
      </c>
      <c r="R29" s="50">
        <v>660</v>
      </c>
      <c r="S29" s="48">
        <f>Q29/R29</f>
        <v>0</v>
      </c>
      <c r="V29" s="52" t="s">
        <v>423</v>
      </c>
      <c r="W29" s="50">
        <v>551</v>
      </c>
      <c r="X29" s="50">
        <v>748</v>
      </c>
      <c r="Y29" s="4">
        <f t="shared" si="3"/>
        <v>0.7366310160427807</v>
      </c>
    </row>
    <row r="30" spans="1:25" x14ac:dyDescent="0.25">
      <c r="A30" s="44" t="s">
        <v>527</v>
      </c>
      <c r="B30" s="4">
        <f>SUMIF('1.1-1 AGN Customer Numbers'!$A$6:$A$418,$A30,'1.1-1 AGN Customer Numbers'!$C$6:$C$418)</f>
        <v>700</v>
      </c>
      <c r="C30" s="4">
        <f>IFERROR(INDEX('[30]1.6 AGN New Res Conn by suburb'!$H$2:$H$377,MATCH($A30,'[30]1.6 AGN New Res Conn by suburb'!$A$2:$A$377,0)),"")</f>
        <v>19</v>
      </c>
      <c r="D30" s="56">
        <f t="shared" si="0"/>
        <v>2.7142857142857142E-2</v>
      </c>
      <c r="E30" s="4">
        <f>IFERROR(INDEX('1.1-2 SAPN-Mar18'!$B$2:$B$1621,MATCH($A30,'1.1-2 SAPN-Mar18'!$A$2:$A$1621,0)),"")</f>
        <v>943</v>
      </c>
      <c r="F30" s="56">
        <f t="shared" si="1"/>
        <v>0.74231177094379641</v>
      </c>
      <c r="G30" s="4">
        <f>VALUE(IFERROR(INDEX('[31]All MIRNs SA'!$B$5:$B$422,MATCH($A30,'[31]All MIRNs SA'!$A$5:$A$422,0)),""))</f>
        <v>5035</v>
      </c>
      <c r="H30" s="4" t="str">
        <f>INDEX('[30]1.6 Suburb to SA2'!$C$2:$C$467,MATCH('1.5 Residential Penetration'!$A30,'[30]1.6 Suburb to SA2'!$A$2:$A$467,0))</f>
        <v>Unley</v>
      </c>
      <c r="I30" s="4" t="str">
        <f>INDEX('[30]1.6 Suburb to SA2'!$D$2:$D$467,MATCH('1.5 Residential Penetration'!$A30,'[30]1.6 Suburb to SA2'!$A$2:$A$467,0))</f>
        <v>Adelaide - Central and Hills</v>
      </c>
      <c r="J30" s="4">
        <f>SUMIF('1.1-1 AGN Customer Numbers'!$A$6:$A$418,$A30,'1.1-1 AGN Customer Numbers'!$D$6:$D$418)</f>
        <v>19</v>
      </c>
      <c r="P30" s="52" t="s">
        <v>1821</v>
      </c>
      <c r="Q30" s="50">
        <v>5306</v>
      </c>
      <c r="R30" s="50">
        <v>7589</v>
      </c>
      <c r="S30" s="48">
        <f>Q30/R30</f>
        <v>0.69916985110027674</v>
      </c>
      <c r="V30" s="52" t="s">
        <v>414</v>
      </c>
      <c r="W30" s="50">
        <v>1021</v>
      </c>
      <c r="X30" s="50">
        <v>1324</v>
      </c>
      <c r="Y30" s="4">
        <f t="shared" si="3"/>
        <v>0.77114803625377648</v>
      </c>
    </row>
    <row r="31" spans="1:25" x14ac:dyDescent="0.25">
      <c r="A31" s="44" t="s">
        <v>526</v>
      </c>
      <c r="B31" s="4">
        <f>SUMIF('1.1-1 AGN Customer Numbers'!$A$6:$A$418,$A31,'1.1-1 AGN Customer Numbers'!$C$6:$C$418)</f>
        <v>748</v>
      </c>
      <c r="C31" s="4">
        <f>IFERROR(INDEX('[30]1.6 AGN New Res Conn by suburb'!$H$2:$H$377,MATCH($A31,'[30]1.6 AGN New Res Conn by suburb'!$A$2:$A$377,0)),"")</f>
        <v>46</v>
      </c>
      <c r="D31" s="56">
        <f t="shared" si="0"/>
        <v>6.1497326203208559E-2</v>
      </c>
      <c r="E31" s="4">
        <f>IFERROR(INDEX('1.1-2 SAPN-Mar18'!$B$2:$B$1621,MATCH($A31,'1.1-2 SAPN-Mar18'!$A$2:$A$1621,0)),"")</f>
        <v>1893</v>
      </c>
      <c r="F31" s="56">
        <f t="shared" si="1"/>
        <v>0.39513998943475964</v>
      </c>
      <c r="G31" s="4">
        <f>VALUE(IFERROR(INDEX('[31]All MIRNs SA'!$B$5:$B$422,MATCH($A31,'[31]All MIRNs SA'!$A$5:$A$422,0)),""))</f>
        <v>5051</v>
      </c>
      <c r="H31" s="4" t="str">
        <f>INDEX('[30]1.6 Suburb to SA2'!$C$2:$C$467,MATCH('1.5 Residential Penetration'!$A31,'[30]1.6 Suburb to SA2'!$A$2:$A$467,0))</f>
        <v>Mitcham</v>
      </c>
      <c r="I31" s="4" t="str">
        <f>INDEX('[30]1.6 Suburb to SA2'!$D$2:$D$467,MATCH('1.5 Residential Penetration'!$A31,'[30]1.6 Suburb to SA2'!$A$2:$A$467,0))</f>
        <v>Adelaide - South</v>
      </c>
      <c r="J31" s="4">
        <f>SUMIF('1.1-1 AGN Customer Numbers'!$A$6:$A$418,$A31,'1.1-1 AGN Customer Numbers'!$D$6:$D$418)</f>
        <v>58</v>
      </c>
      <c r="P31" s="52" t="s">
        <v>1820</v>
      </c>
      <c r="Q31" s="50">
        <v>0</v>
      </c>
      <c r="R31" s="50">
        <v>2251</v>
      </c>
      <c r="S31" s="48">
        <f>Q31/R31</f>
        <v>0</v>
      </c>
      <c r="V31" s="52" t="s">
        <v>413</v>
      </c>
      <c r="W31" s="50">
        <v>713</v>
      </c>
      <c r="X31" s="50">
        <v>911</v>
      </c>
      <c r="Y31" s="4">
        <f t="shared" si="3"/>
        <v>0.78265642151481885</v>
      </c>
    </row>
    <row r="32" spans="1:25" x14ac:dyDescent="0.25">
      <c r="A32" s="44" t="s">
        <v>525</v>
      </c>
      <c r="B32" s="4">
        <f>SUMIF('1.1-1 AGN Customer Numbers'!$A$6:$A$418,$A32,'1.1-1 AGN Customer Numbers'!$C$6:$C$418)</f>
        <v>1626</v>
      </c>
      <c r="C32" s="4">
        <f>IFERROR(INDEX('[30]1.6 AGN New Res Conn by suburb'!$H$2:$H$377,MATCH($A32,'[30]1.6 AGN New Res Conn by suburb'!$A$2:$A$377,0)),"")</f>
        <v>178</v>
      </c>
      <c r="D32" s="56">
        <f t="shared" si="0"/>
        <v>0.10947109471094711</v>
      </c>
      <c r="E32" s="4">
        <f>IFERROR(INDEX('1.1-2 SAPN-Mar18'!$B$2:$B$1621,MATCH($A32,'1.1-2 SAPN-Mar18'!$A$2:$A$1621,0)),"")</f>
        <v>1902</v>
      </c>
      <c r="F32" s="56">
        <f t="shared" si="1"/>
        <v>0.85488958990536279</v>
      </c>
      <c r="G32" s="4">
        <f>VALUE(IFERROR(INDEX('[31]All MIRNs SA'!$B$5:$B$422,MATCH($A32,'[31]All MIRNs SA'!$A$5:$A$422,0)),""))</f>
        <v>5084</v>
      </c>
      <c r="H32" s="4" t="str">
        <f>INDEX('[30]1.6 Suburb to SA2'!$C$2:$C$467,MATCH('1.5 Residential Penetration'!$A32,'[30]1.6 Suburb to SA2'!$A$2:$A$467,0))</f>
        <v>Port Adelaide - East</v>
      </c>
      <c r="I32" s="4" t="str">
        <f>INDEX('[30]1.6 Suburb to SA2'!$D$2:$D$467,MATCH('1.5 Residential Penetration'!$A32,'[30]1.6 Suburb to SA2'!$A$2:$A$467,0))</f>
        <v>Adelaide - North</v>
      </c>
      <c r="J32" s="4">
        <f>SUMIF('1.1-1 AGN Customer Numbers'!$A$6:$A$418,$A32,'1.1-1 AGN Customer Numbers'!$D$6:$D$418)</f>
        <v>53</v>
      </c>
      <c r="P32" s="51" t="s">
        <v>1786</v>
      </c>
      <c r="Q32" s="50"/>
      <c r="R32" s="50"/>
      <c r="V32" s="52" t="s">
        <v>410</v>
      </c>
      <c r="W32" s="50">
        <v>777</v>
      </c>
      <c r="X32" s="50">
        <v>1014</v>
      </c>
      <c r="Y32" s="4">
        <f t="shared" si="3"/>
        <v>0.76627218934911245</v>
      </c>
    </row>
    <row r="33" spans="1:25" x14ac:dyDescent="0.25">
      <c r="A33" s="44" t="s">
        <v>524</v>
      </c>
      <c r="B33" s="4">
        <f>SUMIF('1.1-1 AGN Customer Numbers'!$A$6:$A$418,$A33,'1.1-1 AGN Customer Numbers'!$C$6:$C$418)</f>
        <v>2909</v>
      </c>
      <c r="C33" s="4">
        <f>IFERROR(INDEX('[30]1.6 AGN New Res Conn by suburb'!$H$2:$H$377,MATCH($A33,'[30]1.6 AGN New Res Conn by suburb'!$A$2:$A$377,0)),"")</f>
        <v>822</v>
      </c>
      <c r="D33" s="56">
        <f t="shared" si="0"/>
        <v>0.28257133035407356</v>
      </c>
      <c r="E33" s="4">
        <f>IFERROR(INDEX('1.1-2 SAPN-Mar18'!$B$2:$B$1621,MATCH($A33,'1.1-2 SAPN-Mar18'!$A$2:$A$1621,0)),"")</f>
        <v>3021</v>
      </c>
      <c r="F33" s="56">
        <f t="shared" si="1"/>
        <v>0.96292618338298575</v>
      </c>
      <c r="G33" s="4">
        <f>VALUE(IFERROR(INDEX('[31]All MIRNs SA'!$B$5:$B$422,MATCH($A33,'[31]All MIRNs SA'!$A$5:$A$422,0)),""))</f>
        <v>5114</v>
      </c>
      <c r="H33" s="4" t="str">
        <f>INDEX('[30]1.6 Suburb to SA2'!$C$2:$C$467,MATCH('1.5 Residential Penetration'!$A33,'[30]1.6 Suburb to SA2'!$A$2:$A$467,0))</f>
        <v>Playford</v>
      </c>
      <c r="I33" s="4" t="str">
        <f>INDEX('[30]1.6 Suburb to SA2'!$D$2:$D$467,MATCH('1.5 Residential Penetration'!$A33,'[30]1.6 Suburb to SA2'!$A$2:$A$467,0))</f>
        <v>Adelaide - North</v>
      </c>
      <c r="J33" s="4">
        <f>SUMIF('1.1-1 AGN Customer Numbers'!$A$6:$A$418,$A33,'1.1-1 AGN Customer Numbers'!$D$6:$D$418)</f>
        <v>17</v>
      </c>
      <c r="P33" s="52" t="s">
        <v>1819</v>
      </c>
      <c r="Q33" s="50">
        <v>4072</v>
      </c>
      <c r="R33" s="50">
        <v>10537</v>
      </c>
      <c r="S33" s="48">
        <f>Q33/R33</f>
        <v>0.38644775552813893</v>
      </c>
      <c r="V33" s="52" t="s">
        <v>408</v>
      </c>
      <c r="W33" s="50">
        <v>1171</v>
      </c>
      <c r="X33" s="50">
        <v>1422</v>
      </c>
      <c r="Y33" s="4">
        <f t="shared" si="3"/>
        <v>0.82348804500703232</v>
      </c>
    </row>
    <row r="34" spans="1:25" x14ac:dyDescent="0.25">
      <c r="A34" s="44" t="s">
        <v>523</v>
      </c>
      <c r="B34" s="4">
        <f>SUMIF('1.1-1 AGN Customer Numbers'!$A$6:$A$418,$A34,'1.1-1 AGN Customer Numbers'!$C$6:$C$418)</f>
        <v>348</v>
      </c>
      <c r="C34" s="4">
        <f>IFERROR(INDEX('[30]1.6 AGN New Res Conn by suburb'!$H$2:$H$377,MATCH($A34,'[30]1.6 AGN New Res Conn by suburb'!$A$2:$A$377,0)),"")</f>
        <v>56</v>
      </c>
      <c r="D34" s="56">
        <f t="shared" si="0"/>
        <v>0.16091954022988506</v>
      </c>
      <c r="E34" s="4">
        <f>IFERROR(INDEX('1.1-2 SAPN-Mar18'!$B$2:$B$1621,MATCH($A34,'1.1-2 SAPN-Mar18'!$A$2:$A$1621,0)),"")</f>
        <v>734</v>
      </c>
      <c r="F34" s="56">
        <f t="shared" si="1"/>
        <v>0.47411444141689374</v>
      </c>
      <c r="G34" s="4">
        <f>VALUE(IFERROR(INDEX('[31]All MIRNs SA'!$B$5:$B$422,MATCH($A34,'[31]All MIRNs SA'!$A$5:$A$422,0)),""))</f>
        <v>5007</v>
      </c>
      <c r="H34" s="4" t="str">
        <f>INDEX('[30]1.6 Suburb to SA2'!$C$2:$C$467,MATCH('1.5 Residential Penetration'!$A34,'[30]1.6 Suburb to SA2'!$A$2:$A$467,0))</f>
        <v>Charles Sturt</v>
      </c>
      <c r="I34" s="4" t="str">
        <f>INDEX('[30]1.6 Suburb to SA2'!$D$2:$D$467,MATCH('1.5 Residential Penetration'!$A34,'[30]1.6 Suburb to SA2'!$A$2:$A$467,0))</f>
        <v>Adelaide - West</v>
      </c>
      <c r="J34" s="4">
        <f>SUMIF('1.1-1 AGN Customer Numbers'!$A$6:$A$418,$A34,'1.1-1 AGN Customer Numbers'!$D$6:$D$418)</f>
        <v>30</v>
      </c>
      <c r="P34" s="52" t="s">
        <v>1818</v>
      </c>
      <c r="Q34" s="50">
        <v>0</v>
      </c>
      <c r="R34" s="50">
        <v>0</v>
      </c>
      <c r="V34" s="52" t="s">
        <v>398</v>
      </c>
      <c r="W34" s="50">
        <v>153</v>
      </c>
      <c r="X34" s="50">
        <v>295</v>
      </c>
      <c r="Y34" s="4">
        <f t="shared" si="3"/>
        <v>0.51864406779661021</v>
      </c>
    </row>
    <row r="35" spans="1:25" x14ac:dyDescent="0.25">
      <c r="A35" s="44" t="s">
        <v>522</v>
      </c>
      <c r="B35" s="4">
        <f>SUMIF('1.1-1 AGN Customer Numbers'!$A$6:$A$418,$A35,'1.1-1 AGN Customer Numbers'!$C$6:$C$418)</f>
        <v>1170</v>
      </c>
      <c r="C35" s="4">
        <f>IFERROR(INDEX('[30]1.6 AGN New Res Conn by suburb'!$H$2:$H$377,MATCH($A35,'[30]1.6 AGN New Res Conn by suburb'!$A$2:$A$377,0)),"")</f>
        <v>40</v>
      </c>
      <c r="D35" s="56">
        <f t="shared" si="0"/>
        <v>3.4188034188034191E-2</v>
      </c>
      <c r="E35" s="4">
        <f>IFERROR(INDEX('1.1-2 SAPN-Mar18'!$B$2:$B$1621,MATCH($A35,'1.1-2 SAPN-Mar18'!$A$2:$A$1621,0)),"")</f>
        <v>1355</v>
      </c>
      <c r="F35" s="56">
        <f t="shared" si="1"/>
        <v>0.86346863468634683</v>
      </c>
      <c r="G35" s="4">
        <f>VALUE(IFERROR(INDEX('[31]All MIRNs SA'!$B$5:$B$422,MATCH($A35,'[31]All MIRNs SA'!$A$5:$A$422,0)),""))</f>
        <v>5109</v>
      </c>
      <c r="H35" s="4" t="str">
        <f>INDEX('[30]1.6 Suburb to SA2'!$C$2:$C$467,MATCH('1.5 Residential Penetration'!$A35,'[30]1.6 Suburb to SA2'!$A$2:$A$467,0))</f>
        <v>Salisbury</v>
      </c>
      <c r="I35" s="4" t="str">
        <f>INDEX('[30]1.6 Suburb to SA2'!$D$2:$D$467,MATCH('1.5 Residential Penetration'!$A35,'[30]1.6 Suburb to SA2'!$A$2:$A$467,0))</f>
        <v>Adelaide - North</v>
      </c>
      <c r="J35" s="4">
        <f>SUMIF('1.1-1 AGN Customer Numbers'!$A$6:$A$418,$A35,'1.1-1 AGN Customer Numbers'!$D$6:$D$418)</f>
        <v>12</v>
      </c>
      <c r="P35" s="51" t="s">
        <v>1784</v>
      </c>
      <c r="Q35" s="50"/>
      <c r="R35" s="50"/>
      <c r="S35" s="61">
        <f>SUM(Q36:Q37)/SUM(R36:R37)</f>
        <v>0.36578810125566652</v>
      </c>
      <c r="V35" s="52" t="s">
        <v>390</v>
      </c>
      <c r="W35" s="50">
        <v>671</v>
      </c>
      <c r="X35" s="50">
        <v>835</v>
      </c>
      <c r="Y35" s="4">
        <f t="shared" si="3"/>
        <v>0.80359281437125751</v>
      </c>
    </row>
    <row r="36" spans="1:25" x14ac:dyDescent="0.25">
      <c r="A36" s="44" t="s">
        <v>521</v>
      </c>
      <c r="B36" s="4">
        <f>SUMIF('1.1-1 AGN Customer Numbers'!$A$6:$A$418,$A36,'1.1-1 AGN Customer Numbers'!$C$6:$C$418)</f>
        <v>1438</v>
      </c>
      <c r="C36" s="4">
        <f>IFERROR(INDEX('[30]1.6 AGN New Res Conn by suburb'!$H$2:$H$377,MATCH($A36,'[30]1.6 AGN New Res Conn by suburb'!$A$2:$A$377,0)),"")</f>
        <v>94</v>
      </c>
      <c r="D36" s="56">
        <f t="shared" si="0"/>
        <v>6.5368567454798326E-2</v>
      </c>
      <c r="E36" s="4">
        <f>IFERROR(INDEX('1.1-2 SAPN-Mar18'!$B$2:$B$1621,MATCH($A36,'1.1-2 SAPN-Mar18'!$A$2:$A$1621,0)),"")</f>
        <v>1876</v>
      </c>
      <c r="F36" s="56">
        <f t="shared" si="1"/>
        <v>0.76652452025586348</v>
      </c>
      <c r="G36" s="4">
        <f>VALUE(IFERROR(INDEX('[31]All MIRNs SA'!$B$5:$B$422,MATCH($A36,'[31]All MIRNs SA'!$A$5:$A$422,0)),""))</f>
        <v>5048</v>
      </c>
      <c r="H36" s="4" t="str">
        <f>INDEX('[30]1.6 Suburb to SA2'!$C$2:$C$467,MATCH('1.5 Residential Penetration'!$A36,'[30]1.6 Suburb to SA2'!$A$2:$A$467,0))</f>
        <v>Holdfast Bay</v>
      </c>
      <c r="I36" s="4" t="str">
        <f>INDEX('[30]1.6 Suburb to SA2'!$D$2:$D$467,MATCH('1.5 Residential Penetration'!$A36,'[30]1.6 Suburb to SA2'!$A$2:$A$467,0))</f>
        <v>Adelaide - South</v>
      </c>
      <c r="J36" s="4">
        <f>SUMIF('1.1-1 AGN Customer Numbers'!$A$6:$A$418,$A36,'1.1-1 AGN Customer Numbers'!$D$6:$D$418)</f>
        <v>83</v>
      </c>
      <c r="P36" s="52" t="s">
        <v>1817</v>
      </c>
      <c r="Q36" s="50">
        <v>8632</v>
      </c>
      <c r="R36" s="50">
        <v>12849</v>
      </c>
      <c r="S36" s="48">
        <f>Q36/R36</f>
        <v>0.67180325317145306</v>
      </c>
      <c r="V36" s="52" t="s">
        <v>389</v>
      </c>
      <c r="W36" s="50">
        <v>188</v>
      </c>
      <c r="X36" s="50">
        <v>228</v>
      </c>
      <c r="Y36" s="4">
        <f t="shared" si="3"/>
        <v>0.82456140350877194</v>
      </c>
    </row>
    <row r="37" spans="1:25" x14ac:dyDescent="0.25">
      <c r="A37" s="44" t="s">
        <v>520</v>
      </c>
      <c r="B37" s="4">
        <f>SUMIF('1.1-1 AGN Customer Numbers'!$A$6:$A$418,$A37,'1.1-1 AGN Customer Numbers'!$C$6:$C$418)</f>
        <v>1584</v>
      </c>
      <c r="C37" s="4">
        <f>IFERROR(INDEX('[30]1.6 AGN New Res Conn by suburb'!$H$2:$H$377,MATCH($A37,'[30]1.6 AGN New Res Conn by suburb'!$A$2:$A$377,0)),"")</f>
        <v>145</v>
      </c>
      <c r="D37" s="56">
        <f t="shared" si="0"/>
        <v>9.1540404040404047E-2</v>
      </c>
      <c r="E37" s="4">
        <f>IFERROR(INDEX('1.1-2 SAPN-Mar18'!$B$2:$B$1621,MATCH($A37,'1.1-2 SAPN-Mar18'!$A$2:$A$1621,0)),"")</f>
        <v>2008</v>
      </c>
      <c r="F37" s="56">
        <f t="shared" si="1"/>
        <v>0.78884462151394419</v>
      </c>
      <c r="G37" s="4">
        <f>VALUE(IFERROR(INDEX('[31]All MIRNs SA'!$B$5:$B$422,MATCH($A37,'[31]All MIRNs SA'!$A$5:$A$422,0)),""))</f>
        <v>5083</v>
      </c>
      <c r="H37" s="4" t="str">
        <f>INDEX('[30]1.6 Suburb to SA2'!$C$2:$C$467,MATCH('1.5 Residential Penetration'!$A37,'[30]1.6 Suburb to SA2'!$A$2:$A$467,0))</f>
        <v>Prospect - Walkerville</v>
      </c>
      <c r="I37" s="4" t="str">
        <f>INDEX('[30]1.6 Suburb to SA2'!$D$2:$D$467,MATCH('1.5 Residential Penetration'!$A37,'[30]1.6 Suburb to SA2'!$A$2:$A$467,0))</f>
        <v>Adelaide - Central and Hills</v>
      </c>
      <c r="J37" s="4">
        <f>SUMIF('1.1-1 AGN Customer Numbers'!$A$6:$A$418,$A37,'1.1-1 AGN Customer Numbers'!$D$6:$D$418)</f>
        <v>24</v>
      </c>
      <c r="P37" s="52" t="s">
        <v>1816</v>
      </c>
      <c r="Q37" s="50">
        <v>486</v>
      </c>
      <c r="R37" s="50">
        <v>12078</v>
      </c>
      <c r="S37" s="48">
        <f>Q37/R37</f>
        <v>4.0238450074515646E-2</v>
      </c>
      <c r="V37" s="52" t="s">
        <v>388</v>
      </c>
      <c r="W37" s="50">
        <v>1471</v>
      </c>
      <c r="X37" s="50">
        <v>1845</v>
      </c>
      <c r="Y37" s="4">
        <f t="shared" ref="Y37:Y68" si="4">W37/X37</f>
        <v>0.79728997289972903</v>
      </c>
    </row>
    <row r="38" spans="1:25" x14ac:dyDescent="0.25">
      <c r="A38" s="44" t="s">
        <v>519</v>
      </c>
      <c r="B38" s="4">
        <f>SUMIF('1.1-1 AGN Customer Numbers'!$A$6:$A$418,$A38,'1.1-1 AGN Customer Numbers'!$C$6:$C$418)</f>
        <v>1524</v>
      </c>
      <c r="C38" s="4">
        <f>IFERROR(INDEX('[30]1.6 AGN New Res Conn by suburb'!$H$2:$H$377,MATCH($A38,'[30]1.6 AGN New Res Conn by suburb'!$A$2:$A$377,0)),"")</f>
        <v>165</v>
      </c>
      <c r="D38" s="56">
        <f t="shared" si="0"/>
        <v>0.10826771653543307</v>
      </c>
      <c r="E38" s="4">
        <f>IFERROR(INDEX('1.1-2 SAPN-Mar18'!$B$2:$B$1621,MATCH($A38,'1.1-2 SAPN-Mar18'!$A$2:$A$1621,0)),"")</f>
        <v>1713</v>
      </c>
      <c r="F38" s="56">
        <f t="shared" si="1"/>
        <v>0.88966725043782835</v>
      </c>
      <c r="G38" s="4">
        <f>VALUE(IFERROR(INDEX('[31]All MIRNs SA'!$B$5:$B$422,MATCH($A38,'[31]All MIRNs SA'!$A$5:$A$422,0)),""))</f>
        <v>5007</v>
      </c>
      <c r="H38" s="4" t="str">
        <f>INDEX('[30]1.6 Suburb to SA2'!$C$2:$C$467,MATCH('1.5 Residential Penetration'!$A38,'[30]1.6 Suburb to SA2'!$A$2:$A$467,0))</f>
        <v>Charles Sturt</v>
      </c>
      <c r="I38" s="4" t="str">
        <f>INDEX('[30]1.6 Suburb to SA2'!$D$2:$D$467,MATCH('1.5 Residential Penetration'!$A38,'[30]1.6 Suburb to SA2'!$A$2:$A$467,0))</f>
        <v>Adelaide - West</v>
      </c>
      <c r="J38" s="4">
        <f>SUMIF('1.1-1 AGN Customer Numbers'!$A$6:$A$418,$A38,'1.1-1 AGN Customer Numbers'!$D$6:$D$418)</f>
        <v>51</v>
      </c>
      <c r="P38" s="51" t="s">
        <v>1782</v>
      </c>
      <c r="Q38" s="50">
        <v>436108</v>
      </c>
      <c r="R38" s="50">
        <v>588223</v>
      </c>
      <c r="S38" s="61">
        <f>Q38/R38</f>
        <v>0.74139909524109049</v>
      </c>
      <c r="V38" s="52" t="s">
        <v>381</v>
      </c>
      <c r="W38" s="50">
        <v>561</v>
      </c>
      <c r="X38" s="50">
        <v>658</v>
      </c>
      <c r="Y38" s="4">
        <f t="shared" si="4"/>
        <v>0.85258358662613987</v>
      </c>
    </row>
    <row r="39" spans="1:25" x14ac:dyDescent="0.25">
      <c r="A39" s="44" t="s">
        <v>518</v>
      </c>
      <c r="B39" s="4">
        <f>SUMIF('1.1-1 AGN Customer Numbers'!$A$6:$A$418,$A39,'1.1-1 AGN Customer Numbers'!$C$6:$C$418)</f>
        <v>1798</v>
      </c>
      <c r="C39" s="4">
        <f>IFERROR(INDEX('[30]1.6 AGN New Res Conn by suburb'!$H$2:$H$377,MATCH($A39,'[30]1.6 AGN New Res Conn by suburb'!$A$2:$A$377,0)),"")</f>
        <v>105</v>
      </c>
      <c r="D39" s="56">
        <f t="shared" si="0"/>
        <v>5.8398220244716352E-2</v>
      </c>
      <c r="E39" s="4">
        <f>IFERROR(INDEX('1.1-2 SAPN-Mar18'!$B$2:$B$1621,MATCH($A39,'1.1-2 SAPN-Mar18'!$A$2:$A$1621,0)),"")</f>
        <v>2425</v>
      </c>
      <c r="F39" s="56">
        <f t="shared" si="1"/>
        <v>0.74144329896907213</v>
      </c>
      <c r="G39" s="4">
        <f>VALUE(IFERROR(INDEX('[31]All MIRNs SA'!$B$5:$B$422,MATCH($A39,'[31]All MIRNs SA'!$A$5:$A$422,0)),""))</f>
        <v>5032</v>
      </c>
      <c r="H39" s="4" t="str">
        <f>INDEX('[30]1.6 Suburb to SA2'!$C$2:$C$467,MATCH('1.5 Residential Penetration'!$A39,'[30]1.6 Suburb to SA2'!$A$2:$A$467,0))</f>
        <v>West Torrens</v>
      </c>
      <c r="I39" s="4" t="str">
        <f>INDEX('[30]1.6 Suburb to SA2'!$D$2:$D$467,MATCH('1.5 Residential Penetration'!$A39,'[30]1.6 Suburb to SA2'!$A$2:$A$467,0))</f>
        <v>Adelaide - West</v>
      </c>
      <c r="J39" s="4">
        <f>SUMIF('1.1-1 AGN Customer Numbers'!$A$6:$A$418,$A39,'1.1-1 AGN Customer Numbers'!$D$6:$D$418)</f>
        <v>44</v>
      </c>
      <c r="V39" s="52" t="s">
        <v>368</v>
      </c>
      <c r="W39" s="50">
        <v>765</v>
      </c>
      <c r="X39" s="50">
        <v>849</v>
      </c>
      <c r="Y39" s="4">
        <f t="shared" si="4"/>
        <v>0.90106007067137805</v>
      </c>
    </row>
    <row r="40" spans="1:25" x14ac:dyDescent="0.25">
      <c r="A40" s="44" t="s">
        <v>517</v>
      </c>
      <c r="B40" s="4">
        <f>SUMIF('1.1-1 AGN Customer Numbers'!$A$6:$A$418,$A40,'1.1-1 AGN Customer Numbers'!$C$6:$C$418)</f>
        <v>3</v>
      </c>
      <c r="C40" s="4" t="str">
        <f>IFERROR(INDEX('[30]1.6 AGN New Res Conn by suburb'!$H$2:$H$377,MATCH($A40,'[30]1.6 AGN New Res Conn by suburb'!$A$2:$A$377,0)),"")</f>
        <v/>
      </c>
      <c r="D40" s="56" t="str">
        <f t="shared" si="0"/>
        <v/>
      </c>
      <c r="E40" s="4">
        <f>IFERROR(INDEX('1.1-2 SAPN-Mar18'!$B$2:$B$1621,MATCH($A40,'1.1-2 SAPN-Mar18'!$A$2:$A$1621,0)),"")</f>
        <v>38</v>
      </c>
      <c r="F40" s="56">
        <f t="shared" si="1"/>
        <v>7.8947368421052627E-2</v>
      </c>
      <c r="G40" s="4">
        <f>VALUE(IFERROR(INDEX('[31]All MIRNs SA'!$B$5:$B$422,MATCH($A40,'[31]All MIRNs SA'!$A$5:$A$422,0)),""))</f>
        <v>5120</v>
      </c>
      <c r="H40" s="4" t="str">
        <f>INDEX('[30]1.6 Suburb to SA2'!$C$2:$C$467,MATCH('1.5 Residential Penetration'!$A40,'[30]1.6 Suburb to SA2'!$A$2:$A$467,0))</f>
        <v>Playford</v>
      </c>
      <c r="I40" s="4" t="str">
        <f>INDEX('[30]1.6 Suburb to SA2'!$D$2:$D$467,MATCH('1.5 Residential Penetration'!$A40,'[30]1.6 Suburb to SA2'!$A$2:$A$467,0))</f>
        <v>Adelaide - North</v>
      </c>
      <c r="J40" s="4">
        <f>SUMIF('1.1-1 AGN Customer Numbers'!$A$6:$A$418,$A40,'1.1-1 AGN Customer Numbers'!$D$6:$D$418)</f>
        <v>2</v>
      </c>
      <c r="V40" s="52" t="s">
        <v>366</v>
      </c>
      <c r="W40" s="50">
        <v>430</v>
      </c>
      <c r="X40" s="50">
        <v>479</v>
      </c>
      <c r="Y40" s="4">
        <f t="shared" si="4"/>
        <v>0.89770354906054284</v>
      </c>
    </row>
    <row r="41" spans="1:25" x14ac:dyDescent="0.25">
      <c r="A41" s="44" t="s">
        <v>516</v>
      </c>
      <c r="B41" s="4">
        <f>SUMIF('1.1-1 AGN Customer Numbers'!$A$6:$A$418,$A41,'1.1-1 AGN Customer Numbers'!$C$6:$C$418)</f>
        <v>950</v>
      </c>
      <c r="C41" s="4">
        <f>IFERROR(INDEX('[30]1.6 AGN New Res Conn by suburb'!$H$2:$H$377,MATCH($A41,'[30]1.6 AGN New Res Conn by suburb'!$A$2:$A$377,0)),"")</f>
        <v>48</v>
      </c>
      <c r="D41" s="56">
        <f t="shared" si="0"/>
        <v>5.0526315789473683E-2</v>
      </c>
      <c r="E41" s="4">
        <f>IFERROR(INDEX('1.1-2 SAPN-Mar18'!$B$2:$B$1621,MATCH($A41,'1.1-2 SAPN-Mar18'!$A$2:$A$1621,0)),"")</f>
        <v>1294</v>
      </c>
      <c r="F41" s="56">
        <f t="shared" si="1"/>
        <v>0.73415765069551775</v>
      </c>
      <c r="G41" s="4">
        <f>VALUE(IFERROR(INDEX('[31]All MIRNs SA'!$B$5:$B$422,MATCH($A41,'[31]All MIRNs SA'!$A$5:$A$422,0)),""))</f>
        <v>5066</v>
      </c>
      <c r="H41" s="4" t="str">
        <f>INDEX('[30]1.6 Suburb to SA2'!$C$2:$C$467,MATCH('1.5 Residential Penetration'!$A41,'[30]1.6 Suburb to SA2'!$A$2:$A$467,0))</f>
        <v>Burnside</v>
      </c>
      <c r="I41" s="4" t="str">
        <f>INDEX('[30]1.6 Suburb to SA2'!$D$2:$D$467,MATCH('1.5 Residential Penetration'!$A41,'[30]1.6 Suburb to SA2'!$A$2:$A$467,0))</f>
        <v>Adelaide - Central and Hills</v>
      </c>
      <c r="J41" s="4">
        <f>SUMIF('1.1-1 AGN Customer Numbers'!$A$6:$A$418,$A41,'1.1-1 AGN Customer Numbers'!$D$6:$D$418)</f>
        <v>22</v>
      </c>
      <c r="V41" s="52" t="s">
        <v>364</v>
      </c>
      <c r="W41" s="50">
        <v>742</v>
      </c>
      <c r="X41" s="50">
        <v>1032</v>
      </c>
      <c r="Y41" s="4">
        <f t="shared" si="4"/>
        <v>0.71899224806201545</v>
      </c>
    </row>
    <row r="42" spans="1:25" x14ac:dyDescent="0.25">
      <c r="A42" s="44" t="s">
        <v>515</v>
      </c>
      <c r="B42" s="4">
        <f>SUMIF('1.1-1 AGN Customer Numbers'!$A$6:$A$418,$A42,'1.1-1 AGN Customer Numbers'!$C$6:$C$418)</f>
        <v>0</v>
      </c>
      <c r="C42" s="4" t="str">
        <f>IFERROR(INDEX('[30]1.6 AGN New Res Conn by suburb'!$H$2:$H$377,MATCH($A42,'[30]1.6 AGN New Res Conn by suburb'!$A$2:$A$377,0)),"")</f>
        <v/>
      </c>
      <c r="D42" s="56" t="str">
        <f t="shared" si="0"/>
        <v/>
      </c>
      <c r="E42" s="4">
        <f>IFERROR(INDEX('1.1-2 SAPN-Mar18'!$B$2:$B$1621,MATCH($A42,'1.1-2 SAPN-Mar18'!$A$2:$A$1621,0)),"")</f>
        <v>660</v>
      </c>
      <c r="F42" s="56">
        <f t="shared" si="1"/>
        <v>0</v>
      </c>
      <c r="G42" s="4">
        <f>VALUE(IFERROR(INDEX('[31]All MIRNs SA'!$B$5:$B$422,MATCH($A42,'[31]All MIRNs SA'!$A$5:$A$422,0)),""))</f>
        <v>5417</v>
      </c>
      <c r="H42" s="4" t="str">
        <f>INDEX('[30]1.6 Suburb to SA2'!$C$2:$C$467,MATCH('1.5 Residential Penetration'!$A42,'[30]1.6 Suburb to SA2'!$A$2:$A$467,0))</f>
        <v>Lower North</v>
      </c>
      <c r="I42" s="4" t="str">
        <f>INDEX('[30]1.6 Suburb to SA2'!$D$2:$D$467,MATCH('1.5 Residential Penetration'!$A42,'[30]1.6 Suburb to SA2'!$A$2:$A$467,0))</f>
        <v>Barossa - Yorke - Mid North</v>
      </c>
      <c r="J42" s="4">
        <f>SUMIF('1.1-1 AGN Customer Numbers'!$A$6:$A$418,$A42,'1.1-1 AGN Customer Numbers'!$D$6:$D$418)</f>
        <v>1</v>
      </c>
      <c r="V42" s="52" t="s">
        <v>363</v>
      </c>
      <c r="W42" s="50">
        <v>916</v>
      </c>
      <c r="X42" s="50">
        <v>1227</v>
      </c>
      <c r="Y42" s="4">
        <f t="shared" si="4"/>
        <v>0.7465362673186634</v>
      </c>
    </row>
    <row r="43" spans="1:25" x14ac:dyDescent="0.25">
      <c r="A43" s="44" t="s">
        <v>513</v>
      </c>
      <c r="B43" s="4">
        <f>SUMIF('1.1-1 AGN Customer Numbers'!$A$6:$A$418,$A43,'1.1-1 AGN Customer Numbers'!$C$6:$C$418)</f>
        <v>2048</v>
      </c>
      <c r="C43" s="4">
        <f>IFERROR(INDEX('[30]1.6 AGN New Res Conn by suburb'!$H$2:$H$377,MATCH($A43,'[30]1.6 AGN New Res Conn by suburb'!$A$2:$A$377,0)),"")</f>
        <v>75</v>
      </c>
      <c r="D43" s="56">
        <f t="shared" si="0"/>
        <v>3.662109375E-2</v>
      </c>
      <c r="E43" s="4">
        <f>IFERROR(INDEX('1.1-2 SAPN-Mar18'!$B$2:$B$1621,MATCH($A43,'1.1-2 SAPN-Mar18'!$A$2:$A$1621,0)),"")</f>
        <v>2107</v>
      </c>
      <c r="F43" s="56">
        <f t="shared" si="1"/>
        <v>0.97199810156620792</v>
      </c>
      <c r="G43" s="4">
        <f>VALUE(IFERROR(INDEX('[31]All MIRNs SA'!$B$5:$B$422,MATCH($A43,'[31]All MIRNs SA'!$A$5:$A$422,0)),""))</f>
        <v>5110</v>
      </c>
      <c r="H43" s="4" t="str">
        <f>INDEX('[30]1.6 Suburb to SA2'!$C$2:$C$467,MATCH('1.5 Residential Penetration'!$A43,'[30]1.6 Suburb to SA2'!$A$2:$A$467,0))</f>
        <v>Salisbury</v>
      </c>
      <c r="I43" s="4" t="str">
        <f>INDEX('[30]1.6 Suburb to SA2'!$D$2:$D$467,MATCH('1.5 Residential Penetration'!$A43,'[30]1.6 Suburb to SA2'!$A$2:$A$467,0))</f>
        <v>Adelaide - North</v>
      </c>
      <c r="J43" s="4">
        <f>SUMIF('1.1-1 AGN Customer Numbers'!$A$6:$A$418,$A43,'1.1-1 AGN Customer Numbers'!$D$6:$D$418)</f>
        <v>17</v>
      </c>
      <c r="V43" s="52" t="s">
        <v>362</v>
      </c>
      <c r="W43" s="50">
        <v>954</v>
      </c>
      <c r="X43" s="50">
        <v>1095</v>
      </c>
      <c r="Y43" s="4">
        <f t="shared" si="4"/>
        <v>0.87123287671232874</v>
      </c>
    </row>
    <row r="44" spans="1:25" x14ac:dyDescent="0.25">
      <c r="A44" s="44" t="s">
        <v>512</v>
      </c>
      <c r="B44" s="4">
        <f>SUMIF('1.1-1 AGN Customer Numbers'!$A$6:$A$418,$A44,'1.1-1 AGN Customer Numbers'!$C$6:$C$418)</f>
        <v>1252</v>
      </c>
      <c r="C44" s="4">
        <f>IFERROR(INDEX('[30]1.6 AGN New Res Conn by suburb'!$H$2:$H$377,MATCH($A44,'[30]1.6 AGN New Res Conn by suburb'!$A$2:$A$377,0)),"")</f>
        <v>68</v>
      </c>
      <c r="D44" s="56">
        <f t="shared" si="0"/>
        <v>5.4313099041533544E-2</v>
      </c>
      <c r="E44" s="4">
        <f>IFERROR(INDEX('1.1-2 SAPN-Mar18'!$B$2:$B$1621,MATCH($A44,'1.1-2 SAPN-Mar18'!$A$2:$A$1621,0)),"")</f>
        <v>1697</v>
      </c>
      <c r="F44" s="56">
        <f t="shared" si="1"/>
        <v>0.73777253977607538</v>
      </c>
      <c r="G44" s="4">
        <f>VALUE(IFERROR(INDEX('[31]All MIRNs SA'!$B$5:$B$422,MATCH($A44,'[31]All MIRNs SA'!$A$5:$A$422,0)),""))</f>
        <v>5038</v>
      </c>
      <c r="H44" s="4" t="str">
        <f>INDEX('[30]1.6 Suburb to SA2'!$C$2:$C$467,MATCH('1.5 Residential Penetration'!$A44,'[30]1.6 Suburb to SA2'!$A$2:$A$467,0))</f>
        <v>West Torrens</v>
      </c>
      <c r="I44" s="4" t="str">
        <f>INDEX('[30]1.6 Suburb to SA2'!$D$2:$D$467,MATCH('1.5 Residential Penetration'!$A44,'[30]1.6 Suburb to SA2'!$A$2:$A$467,0))</f>
        <v>Adelaide - West</v>
      </c>
      <c r="J44" s="4">
        <f>SUMIF('1.1-1 AGN Customer Numbers'!$A$6:$A$418,$A44,'1.1-1 AGN Customer Numbers'!$D$6:$D$418)</f>
        <v>26</v>
      </c>
      <c r="V44" s="52" t="s">
        <v>361</v>
      </c>
      <c r="W44" s="50">
        <v>387</v>
      </c>
      <c r="X44" s="50">
        <v>852</v>
      </c>
      <c r="Y44" s="4">
        <f t="shared" si="4"/>
        <v>0.45422535211267606</v>
      </c>
    </row>
    <row r="45" spans="1:25" x14ac:dyDescent="0.25">
      <c r="A45" s="44" t="s">
        <v>511</v>
      </c>
      <c r="B45" s="4">
        <f>SUMIF('1.1-1 AGN Customer Numbers'!$A$6:$A$418,$A45,'1.1-1 AGN Customer Numbers'!$C$6:$C$418)</f>
        <v>3048</v>
      </c>
      <c r="C45" s="4">
        <f>IFERROR(INDEX('[30]1.6 AGN New Res Conn by suburb'!$H$2:$H$377,MATCH($A45,'[30]1.6 AGN New Res Conn by suburb'!$A$2:$A$377,0)),"")</f>
        <v>417</v>
      </c>
      <c r="D45" s="56">
        <f t="shared" si="0"/>
        <v>0.13681102362204725</v>
      </c>
      <c r="E45" s="4">
        <f>IFERROR(INDEX('1.1-2 SAPN-Mar18'!$B$2:$B$1621,MATCH($A45,'1.1-2 SAPN-Mar18'!$A$2:$A$1621,0)),"")</f>
        <v>3813</v>
      </c>
      <c r="F45" s="56">
        <f t="shared" si="1"/>
        <v>0.79937057435090475</v>
      </c>
      <c r="G45" s="4">
        <f>VALUE(IFERROR(INDEX('[31]All MIRNs SA'!$B$5:$B$422,MATCH($A45,'[31]All MIRNs SA'!$A$5:$A$422,0)),""))</f>
        <v>5074</v>
      </c>
      <c r="H45" s="4" t="str">
        <f>INDEX('[30]1.6 Suburb to SA2'!$C$2:$C$467,MATCH('1.5 Residential Penetration'!$A45,'[30]1.6 Suburb to SA2'!$A$2:$A$467,0))</f>
        <v>Campbelltown</v>
      </c>
      <c r="I45" s="4" t="str">
        <f>INDEX('[30]1.6 Suburb to SA2'!$D$2:$D$467,MATCH('1.5 Residential Penetration'!$A45,'[30]1.6 Suburb to SA2'!$A$2:$A$467,0))</f>
        <v>Adelaide - Central and Hills</v>
      </c>
      <c r="J45" s="4">
        <f>SUMIF('1.1-1 AGN Customer Numbers'!$A$6:$A$418,$A45,'1.1-1 AGN Customer Numbers'!$D$6:$D$418)</f>
        <v>71</v>
      </c>
      <c r="M45" s="60" t="s">
        <v>1815</v>
      </c>
      <c r="N45" s="4" t="s">
        <v>1814</v>
      </c>
      <c r="O45" s="4" t="s">
        <v>1813</v>
      </c>
      <c r="P45" s="4" t="s">
        <v>1812</v>
      </c>
      <c r="V45" s="52" t="s">
        <v>352</v>
      </c>
      <c r="W45" s="50">
        <v>221</v>
      </c>
      <c r="X45" s="50">
        <v>258</v>
      </c>
      <c r="Y45" s="4">
        <f t="shared" si="4"/>
        <v>0.85658914728682167</v>
      </c>
    </row>
    <row r="46" spans="1:25" x14ac:dyDescent="0.25">
      <c r="A46" s="44" t="s">
        <v>1607</v>
      </c>
      <c r="B46" s="4">
        <f>SUMIF('1.1-1 AGN Customer Numbers'!$A$6:$A$418,$A46,'1.1-1 AGN Customer Numbers'!$C$6:$C$418)</f>
        <v>0</v>
      </c>
      <c r="C46" s="4">
        <f>IFERROR(INDEX('[30]1.6 AGN New Res Conn by suburb'!$H$2:$H$377,MATCH($A46,'[30]1.6 AGN New Res Conn by suburb'!$A$2:$A$377,0)),"")</f>
        <v>8</v>
      </c>
      <c r="D46" s="56" t="str">
        <f t="shared" si="0"/>
        <v/>
      </c>
      <c r="E46" s="4">
        <f>IFERROR(INDEX('1.1-2 SAPN-Mar18'!$B$2:$B$1621,MATCH($A46,'1.1-2 SAPN-Mar18'!$A$2:$A$1621,0)),"")</f>
        <v>67</v>
      </c>
      <c r="F46" s="56">
        <f t="shared" si="1"/>
        <v>0</v>
      </c>
      <c r="G46" s="4">
        <f>VALUE(IFERROR(INDEX('[31]All MIRNs SA'!$B$5:$B$422,MATCH($A46,'[31]All MIRNs SA'!$A$5:$A$422,0)),""))</f>
        <v>5275</v>
      </c>
      <c r="H46" s="4" t="str">
        <f>INDEX('[30]1.6 Suburb to SA2'!$C$2:$C$467,MATCH('1.5 Residential Penetration'!$A46,'[30]1.6 Suburb to SA2'!$A$2:$A$467,0))</f>
        <v>Limestone Coast</v>
      </c>
      <c r="I46" s="4" t="str">
        <f>INDEX('[30]1.6 Suburb to SA2'!$D$2:$D$467,MATCH('1.5 Residential Penetration'!$A46,'[30]1.6 Suburb to SA2'!$A$2:$A$467,0))</f>
        <v>South Australia - South East</v>
      </c>
      <c r="J46" s="4">
        <f>SUMIF('1.1-1 AGN Customer Numbers'!$A$6:$A$418,$A46,'1.1-1 AGN Customer Numbers'!$D$6:$D$418)</f>
        <v>0</v>
      </c>
      <c r="M46" s="59" t="s">
        <v>1811</v>
      </c>
      <c r="N46" s="50">
        <v>32</v>
      </c>
      <c r="O46" s="50">
        <v>13679</v>
      </c>
      <c r="P46" s="58">
        <v>7.8048780487804878E-2</v>
      </c>
      <c r="V46" s="52" t="s">
        <v>342</v>
      </c>
      <c r="W46" s="50">
        <v>493</v>
      </c>
      <c r="X46" s="50">
        <v>767</v>
      </c>
      <c r="Y46" s="4">
        <f t="shared" si="4"/>
        <v>0.64276401564537156</v>
      </c>
    </row>
    <row r="47" spans="1:25" x14ac:dyDescent="0.25">
      <c r="A47" s="44" t="s">
        <v>510</v>
      </c>
      <c r="B47" s="4">
        <f>SUMIF('1.1-1 AGN Customer Numbers'!$A$6:$A$418,$A47,'1.1-1 AGN Customer Numbers'!$C$6:$C$418)</f>
        <v>1</v>
      </c>
      <c r="C47" s="4" t="str">
        <f>IFERROR(INDEX('[30]1.6 AGN New Res Conn by suburb'!$H$2:$H$377,MATCH($A47,'[30]1.6 AGN New Res Conn by suburb'!$A$2:$A$377,0)),"")</f>
        <v/>
      </c>
      <c r="D47" s="56" t="str">
        <f t="shared" si="0"/>
        <v/>
      </c>
      <c r="E47" s="4">
        <f>IFERROR(INDEX('1.1-2 SAPN-Mar18'!$B$2:$B$1621,MATCH($A47,'1.1-2 SAPN-Mar18'!$A$2:$A$1621,0)),"")</f>
        <v>9</v>
      </c>
      <c r="F47" s="56">
        <f t="shared" si="1"/>
        <v>0.1111111111111111</v>
      </c>
      <c r="G47" s="4">
        <f>VALUE(IFERROR(INDEX('[31]All MIRNs SA'!$B$5:$B$422,MATCH($A47,'[31]All MIRNs SA'!$A$5:$A$422,0)),""))</f>
        <v>5094</v>
      </c>
      <c r="H47" s="4" t="str">
        <f>INDEX('[30]1.6 Suburb to SA2'!$C$2:$C$467,MATCH('1.5 Residential Penetration'!$A47,'[30]1.6 Suburb to SA2'!$A$2:$A$467,0))</f>
        <v>Salisbury</v>
      </c>
      <c r="I47" s="4" t="str">
        <f>INDEX('[30]1.6 Suburb to SA2'!$D$2:$D$467,MATCH('1.5 Residential Penetration'!$A47,'[30]1.6 Suburb to SA2'!$A$2:$A$467,0))</f>
        <v>Adelaide - North</v>
      </c>
      <c r="J47" s="4">
        <f>SUMIF('1.1-1 AGN Customer Numbers'!$A$6:$A$418,$A47,'1.1-1 AGN Customer Numbers'!$D$6:$D$418)</f>
        <v>25</v>
      </c>
      <c r="M47" s="59" t="s">
        <v>1810</v>
      </c>
      <c r="N47" s="50">
        <v>8</v>
      </c>
      <c r="O47" s="50">
        <v>13021</v>
      </c>
      <c r="P47" s="58">
        <v>1.9512195121951219E-2</v>
      </c>
      <c r="V47" s="52" t="s">
        <v>340</v>
      </c>
      <c r="W47" s="50">
        <v>676</v>
      </c>
      <c r="X47" s="50">
        <v>882</v>
      </c>
      <c r="Y47" s="4">
        <f t="shared" si="4"/>
        <v>0.76643990929705219</v>
      </c>
    </row>
    <row r="48" spans="1:25" x14ac:dyDescent="0.25">
      <c r="A48" s="44" t="s">
        <v>509</v>
      </c>
      <c r="B48" s="4">
        <f>SUMIF('1.1-1 AGN Customer Numbers'!$A$6:$A$418,$A48,'1.1-1 AGN Customer Numbers'!$C$6:$C$418)</f>
        <v>114</v>
      </c>
      <c r="C48" s="4">
        <f>IFERROR(INDEX('[30]1.6 AGN New Res Conn by suburb'!$H$2:$H$377,MATCH($A48,'[30]1.6 AGN New Res Conn by suburb'!$A$2:$A$377,0)),"")</f>
        <v>8</v>
      </c>
      <c r="D48" s="56">
        <f t="shared" si="0"/>
        <v>7.0175438596491224E-2</v>
      </c>
      <c r="E48" s="4">
        <f>IFERROR(INDEX('1.1-2 SAPN-Mar18'!$B$2:$B$1621,MATCH($A48,'1.1-2 SAPN-Mar18'!$A$2:$A$1621,0)),"")</f>
        <v>267</v>
      </c>
      <c r="F48" s="56">
        <f t="shared" si="1"/>
        <v>0.42696629213483145</v>
      </c>
      <c r="G48" s="4">
        <f>VALUE(IFERROR(INDEX('[31]All MIRNs SA'!$B$5:$B$422,MATCH($A48,'[31]All MIRNs SA'!$A$5:$A$422,0)),""))</f>
        <v>5159</v>
      </c>
      <c r="H48" s="4" t="str">
        <f>INDEX('[30]1.6 Suburb to SA2'!$C$2:$C$467,MATCH('1.5 Residential Penetration'!$A48,'[30]1.6 Suburb to SA2'!$A$2:$A$467,0))</f>
        <v>Onkaparinga</v>
      </c>
      <c r="I48" s="4" t="str">
        <f>INDEX('[30]1.6 Suburb to SA2'!$D$2:$D$467,MATCH('1.5 Residential Penetration'!$A48,'[30]1.6 Suburb to SA2'!$A$2:$A$467,0))</f>
        <v>Adelaide - South</v>
      </c>
      <c r="J48" s="4">
        <f>SUMIF('1.1-1 AGN Customer Numbers'!$A$6:$A$418,$A48,'1.1-1 AGN Customer Numbers'!$D$6:$D$418)</f>
        <v>0</v>
      </c>
      <c r="M48" s="59" t="s">
        <v>1809</v>
      </c>
      <c r="N48" s="50">
        <v>1</v>
      </c>
      <c r="O48" s="50">
        <v>409</v>
      </c>
      <c r="P48" s="58">
        <v>2.4390243902439024E-3</v>
      </c>
      <c r="V48" s="52" t="s">
        <v>333</v>
      </c>
      <c r="W48" s="50">
        <v>3349</v>
      </c>
      <c r="X48" s="50">
        <v>4118</v>
      </c>
      <c r="Y48" s="4">
        <f t="shared" si="4"/>
        <v>0.81325886352598353</v>
      </c>
    </row>
    <row r="49" spans="1:25" x14ac:dyDescent="0.25">
      <c r="A49" s="44" t="s">
        <v>508</v>
      </c>
      <c r="B49" s="4">
        <f>SUMIF('1.1-1 AGN Customer Numbers'!$A$6:$A$418,$A49,'1.1-1 AGN Customer Numbers'!$C$6:$C$418)</f>
        <v>846</v>
      </c>
      <c r="C49" s="4">
        <f>IFERROR(INDEX('[30]1.6 AGN New Res Conn by suburb'!$H$2:$H$377,MATCH($A49,'[30]1.6 AGN New Res Conn by suburb'!$A$2:$A$377,0)),"")</f>
        <v>48</v>
      </c>
      <c r="D49" s="56">
        <f t="shared" si="0"/>
        <v>5.6737588652482268E-2</v>
      </c>
      <c r="E49" s="4">
        <f>IFERROR(INDEX('1.1-2 SAPN-Mar18'!$B$2:$B$1621,MATCH($A49,'1.1-2 SAPN-Mar18'!$A$2:$A$1621,0)),"")</f>
        <v>972</v>
      </c>
      <c r="F49" s="56">
        <f t="shared" si="1"/>
        <v>0.87037037037037035</v>
      </c>
      <c r="G49" s="4">
        <f>VALUE(IFERROR(INDEX('[31]All MIRNs SA'!$B$5:$B$422,MATCH($A49,'[31]All MIRNs SA'!$A$5:$A$422,0)),""))</f>
        <v>5014</v>
      </c>
      <c r="H49" s="4" t="str">
        <f>INDEX('[30]1.6 Suburb to SA2'!$C$2:$C$467,MATCH('1.5 Residential Penetration'!$A49,'[30]1.6 Suburb to SA2'!$A$2:$A$467,0))</f>
        <v>Charles Sturt</v>
      </c>
      <c r="I49" s="4" t="str">
        <f>INDEX('[30]1.6 Suburb to SA2'!$D$2:$D$467,MATCH('1.5 Residential Penetration'!$A49,'[30]1.6 Suburb to SA2'!$A$2:$A$467,0))</f>
        <v>Adelaide - West</v>
      </c>
      <c r="J49" s="4">
        <f>SUMIF('1.1-1 AGN Customer Numbers'!$A$6:$A$418,$A49,'1.1-1 AGN Customer Numbers'!$D$6:$D$418)</f>
        <v>14</v>
      </c>
      <c r="M49" s="59" t="s">
        <v>1808</v>
      </c>
      <c r="N49" s="50">
        <v>2</v>
      </c>
      <c r="O49" s="50">
        <v>1321</v>
      </c>
      <c r="P49" s="58">
        <v>4.8780487804878049E-3</v>
      </c>
      <c r="V49" s="52" t="s">
        <v>332</v>
      </c>
      <c r="W49" s="50">
        <v>949</v>
      </c>
      <c r="X49" s="50">
        <v>1068</v>
      </c>
      <c r="Y49" s="4">
        <f t="shared" si="4"/>
        <v>0.88857677902621723</v>
      </c>
    </row>
    <row r="50" spans="1:25" x14ac:dyDescent="0.25">
      <c r="A50" s="44" t="s">
        <v>507</v>
      </c>
      <c r="B50" s="4">
        <f>SUMIF('1.1-1 AGN Customer Numbers'!$A$6:$A$418,$A50,'1.1-1 AGN Customer Numbers'!$C$6:$C$418)</f>
        <v>2087</v>
      </c>
      <c r="C50" s="4">
        <f>IFERROR(INDEX('[30]1.6 AGN New Res Conn by suburb'!$H$2:$H$377,MATCH($A50,'[30]1.6 AGN New Res Conn by suburb'!$A$2:$A$377,0)),"")</f>
        <v>77</v>
      </c>
      <c r="D50" s="56">
        <f t="shared" si="0"/>
        <v>3.6895064686152369E-2</v>
      </c>
      <c r="E50" s="4">
        <f>IFERROR(INDEX('1.1-2 SAPN-Mar18'!$B$2:$B$1621,MATCH($A50,'1.1-2 SAPN-Mar18'!$A$2:$A$1621,0)),"")</f>
        <v>2498</v>
      </c>
      <c r="F50" s="56">
        <f t="shared" si="1"/>
        <v>0.83546837469975976</v>
      </c>
      <c r="G50" s="4">
        <f>VALUE(IFERROR(INDEX('[31]All MIRNs SA'!$B$5:$B$422,MATCH($A50,'[31]All MIRNs SA'!$A$5:$A$422,0)),""))</f>
        <v>5164</v>
      </c>
      <c r="H50" s="4" t="str">
        <f>INDEX('[30]1.6 Suburb to SA2'!$C$2:$C$467,MATCH('1.5 Residential Penetration'!$A50,'[30]1.6 Suburb to SA2'!$A$2:$A$467,0))</f>
        <v>Onkaparinga</v>
      </c>
      <c r="I50" s="4" t="str">
        <f>INDEX('[30]1.6 Suburb to SA2'!$D$2:$D$467,MATCH('1.5 Residential Penetration'!$A50,'[30]1.6 Suburb to SA2'!$A$2:$A$467,0))</f>
        <v>Adelaide - South</v>
      </c>
      <c r="J50" s="4">
        <f>SUMIF('1.1-1 AGN Customer Numbers'!$A$6:$A$418,$A50,'1.1-1 AGN Customer Numbers'!$D$6:$D$418)</f>
        <v>23</v>
      </c>
      <c r="M50" s="59" t="s">
        <v>1807</v>
      </c>
      <c r="N50" s="50">
        <v>2</v>
      </c>
      <c r="O50" s="50">
        <v>1736</v>
      </c>
      <c r="P50" s="58">
        <v>4.8780487804878049E-3</v>
      </c>
      <c r="V50" s="52" t="s">
        <v>329</v>
      </c>
      <c r="W50" s="50">
        <v>816</v>
      </c>
      <c r="X50" s="50">
        <v>1248</v>
      </c>
      <c r="Y50" s="4">
        <f t="shared" si="4"/>
        <v>0.65384615384615385</v>
      </c>
    </row>
    <row r="51" spans="1:25" x14ac:dyDescent="0.25">
      <c r="A51" s="44" t="s">
        <v>505</v>
      </c>
      <c r="B51" s="4">
        <f>SUMIF('1.1-1 AGN Customer Numbers'!$A$6:$A$418,$A51,'1.1-1 AGN Customer Numbers'!$C$6:$C$418)</f>
        <v>2032</v>
      </c>
      <c r="C51" s="4">
        <f>IFERROR(INDEX('[30]1.6 AGN New Res Conn by suburb'!$H$2:$H$377,MATCH($A51,'[30]1.6 AGN New Res Conn by suburb'!$A$2:$A$377,0)),"")</f>
        <v>175</v>
      </c>
      <c r="D51" s="56">
        <f t="shared" si="0"/>
        <v>8.6122047244094488E-2</v>
      </c>
      <c r="E51" s="4">
        <f>IFERROR(INDEX('1.1-2 SAPN-Mar18'!$B$2:$B$1621,MATCH($A51,'1.1-2 SAPN-Mar18'!$A$2:$A$1621,0)),"")</f>
        <v>2690</v>
      </c>
      <c r="F51" s="56">
        <f t="shared" si="1"/>
        <v>0.75539033457249072</v>
      </c>
      <c r="G51" s="4">
        <f>VALUE(IFERROR(INDEX('[31]All MIRNs SA'!$B$5:$B$422,MATCH($A51,'[31]All MIRNs SA'!$A$5:$A$422,0)),""))</f>
        <v>5165</v>
      </c>
      <c r="H51" s="4" t="str">
        <f>INDEX('[30]1.6 Suburb to SA2'!$C$2:$C$467,MATCH('1.5 Residential Penetration'!$A51,'[30]1.6 Suburb to SA2'!$A$2:$A$467,0))</f>
        <v>Onkaparinga</v>
      </c>
      <c r="I51" s="4" t="str">
        <f>INDEX('[30]1.6 Suburb to SA2'!$D$2:$D$467,MATCH('1.5 Residential Penetration'!$A51,'[30]1.6 Suburb to SA2'!$A$2:$A$467,0))</f>
        <v>Adelaide - South</v>
      </c>
      <c r="J51" s="4">
        <f>SUMIF('1.1-1 AGN Customer Numbers'!$A$6:$A$418,$A51,'1.1-1 AGN Customer Numbers'!$D$6:$D$418)</f>
        <v>69</v>
      </c>
      <c r="M51" s="59" t="s">
        <v>1806</v>
      </c>
      <c r="N51" s="50">
        <v>5</v>
      </c>
      <c r="O51" s="50">
        <v>5273</v>
      </c>
      <c r="P51" s="58">
        <v>1.2195121951219513E-2</v>
      </c>
      <c r="V51" s="52" t="s">
        <v>325</v>
      </c>
      <c r="W51" s="50">
        <v>253</v>
      </c>
      <c r="X51" s="50">
        <v>289</v>
      </c>
      <c r="Y51" s="4">
        <f t="shared" si="4"/>
        <v>0.87543252595155707</v>
      </c>
    </row>
    <row r="52" spans="1:25" x14ac:dyDescent="0.25">
      <c r="A52" s="44" t="s">
        <v>503</v>
      </c>
      <c r="B52" s="4">
        <f>SUMIF('1.1-1 AGN Customer Numbers'!$A$6:$A$418,$A52,'1.1-1 AGN Customer Numbers'!$C$6:$C$418)</f>
        <v>481</v>
      </c>
      <c r="C52" s="4">
        <f>IFERROR(INDEX('[30]1.6 AGN New Res Conn by suburb'!$H$2:$H$377,MATCH($A52,'[30]1.6 AGN New Res Conn by suburb'!$A$2:$A$377,0)),"")</f>
        <v>40</v>
      </c>
      <c r="D52" s="56">
        <f t="shared" si="0"/>
        <v>8.3160083160083165E-2</v>
      </c>
      <c r="E52" s="4">
        <f>IFERROR(INDEX('1.1-2 SAPN-Mar18'!$B$2:$B$1621,MATCH($A52,'1.1-2 SAPN-Mar18'!$A$2:$A$1621,0)),"")</f>
        <v>625</v>
      </c>
      <c r="F52" s="56">
        <f t="shared" si="1"/>
        <v>0.76959999999999995</v>
      </c>
      <c r="G52" s="4">
        <f>VALUE(IFERROR(INDEX('[31]All MIRNs SA'!$B$5:$B$422,MATCH($A52,'[31]All MIRNs SA'!$A$5:$A$422,0)),""))</f>
        <v>5062</v>
      </c>
      <c r="H52" s="4" t="str">
        <f>INDEX('[30]1.6 Suburb to SA2'!$C$2:$C$467,MATCH('1.5 Residential Penetration'!$A52,'[30]1.6 Suburb to SA2'!$A$2:$A$467,0))</f>
        <v>Mitcham</v>
      </c>
      <c r="I52" s="4" t="str">
        <f>INDEX('[30]1.6 Suburb to SA2'!$D$2:$D$467,MATCH('1.5 Residential Penetration'!$A52,'[30]1.6 Suburb to SA2'!$A$2:$A$467,0))</f>
        <v>Adelaide - South</v>
      </c>
      <c r="J52" s="4">
        <f>SUMIF('1.1-1 AGN Customer Numbers'!$A$6:$A$418,$A52,'1.1-1 AGN Customer Numbers'!$D$6:$D$418)</f>
        <v>6</v>
      </c>
      <c r="M52" s="59" t="s">
        <v>1805</v>
      </c>
      <c r="N52" s="50">
        <v>8</v>
      </c>
      <c r="O52" s="50">
        <v>21250</v>
      </c>
      <c r="P52" s="58">
        <v>1.9512195121951219E-2</v>
      </c>
      <c r="V52" s="52" t="s">
        <v>322</v>
      </c>
      <c r="W52" s="50">
        <v>619</v>
      </c>
      <c r="X52" s="50">
        <v>752</v>
      </c>
      <c r="Y52" s="4">
        <f t="shared" si="4"/>
        <v>0.82313829787234039</v>
      </c>
    </row>
    <row r="53" spans="1:25" x14ac:dyDescent="0.25">
      <c r="A53" s="44" t="s">
        <v>502</v>
      </c>
      <c r="B53" s="4">
        <f>SUMIF('1.1-1 AGN Customer Numbers'!$A$6:$A$418,$A53,'1.1-1 AGN Customer Numbers'!$C$6:$C$418)</f>
        <v>755</v>
      </c>
      <c r="C53" s="4">
        <f>IFERROR(INDEX('[30]1.6 AGN New Res Conn by suburb'!$H$2:$H$377,MATCH($A53,'[30]1.6 AGN New Res Conn by suburb'!$A$2:$A$377,0)),"")</f>
        <v>23</v>
      </c>
      <c r="D53" s="56">
        <f t="shared" si="0"/>
        <v>3.0463576158940398E-2</v>
      </c>
      <c r="E53" s="4">
        <f>IFERROR(INDEX('1.1-2 SAPN-Mar18'!$B$2:$B$1621,MATCH($A53,'1.1-2 SAPN-Mar18'!$A$2:$A$1621,0)),"")</f>
        <v>930</v>
      </c>
      <c r="F53" s="56">
        <f t="shared" si="1"/>
        <v>0.81182795698924726</v>
      </c>
      <c r="G53" s="4">
        <f>VALUE(IFERROR(INDEX('[31]All MIRNs SA'!$B$5:$B$422,MATCH($A53,'[31]All MIRNs SA'!$A$5:$A$422,0)),""))</f>
        <v>5039</v>
      </c>
      <c r="H53" s="4" t="str">
        <f>INDEX('[30]1.6 Suburb to SA2'!$C$2:$C$467,MATCH('1.5 Residential Penetration'!$A53,'[30]1.6 Suburb to SA2'!$A$2:$A$467,0))</f>
        <v>Mitcham</v>
      </c>
      <c r="I53" s="4" t="str">
        <f>INDEX('[30]1.6 Suburb to SA2'!$D$2:$D$467,MATCH('1.5 Residential Penetration'!$A53,'[30]1.6 Suburb to SA2'!$A$2:$A$467,0))</f>
        <v>Adelaide - South</v>
      </c>
      <c r="J53" s="4">
        <f>SUMIF('1.1-1 AGN Customer Numbers'!$A$6:$A$418,$A53,'1.1-1 AGN Customer Numbers'!$D$6:$D$418)</f>
        <v>18</v>
      </c>
      <c r="M53" s="59" t="s">
        <v>1804</v>
      </c>
      <c r="N53" s="50">
        <v>11</v>
      </c>
      <c r="O53" s="50">
        <v>14682</v>
      </c>
      <c r="P53" s="58">
        <v>2.6829268292682926E-2</v>
      </c>
      <c r="V53" s="52" t="s">
        <v>319</v>
      </c>
      <c r="W53" s="50">
        <v>369</v>
      </c>
      <c r="X53" s="50">
        <v>426</v>
      </c>
      <c r="Y53" s="4">
        <f t="shared" si="4"/>
        <v>0.86619718309859151</v>
      </c>
    </row>
    <row r="54" spans="1:25" x14ac:dyDescent="0.25">
      <c r="A54" s="44" t="s">
        <v>501</v>
      </c>
      <c r="B54" s="4">
        <f>SUMIF('1.1-1 AGN Customer Numbers'!$A$6:$A$418,$A54,'1.1-1 AGN Customer Numbers'!$C$6:$C$418)</f>
        <v>966</v>
      </c>
      <c r="C54" s="4">
        <f>IFERROR(INDEX('[30]1.6 AGN New Res Conn by suburb'!$H$2:$H$377,MATCH($A54,'[30]1.6 AGN New Res Conn by suburb'!$A$2:$A$377,0)),"")</f>
        <v>14</v>
      </c>
      <c r="D54" s="56">
        <f t="shared" si="0"/>
        <v>1.4492753623188406E-2</v>
      </c>
      <c r="E54" s="4">
        <f>IFERROR(INDEX('1.1-2 SAPN-Mar18'!$B$2:$B$1621,MATCH($A54,'1.1-2 SAPN-Mar18'!$A$2:$A$1621,0)),"")</f>
        <v>1207</v>
      </c>
      <c r="F54" s="56">
        <f t="shared" si="1"/>
        <v>0.80033140016570004</v>
      </c>
      <c r="G54" s="4">
        <f>VALUE(IFERROR(INDEX('[31]All MIRNs SA'!$B$5:$B$422,MATCH($A54,'[31]All MIRNs SA'!$A$5:$A$422,0)),""))</f>
        <v>5034</v>
      </c>
      <c r="H54" s="4" t="str">
        <f>INDEX('[30]1.6 Suburb to SA2'!$C$2:$C$467,MATCH('1.5 Residential Penetration'!$A54,'[30]1.6 Suburb to SA2'!$A$2:$A$467,0))</f>
        <v>Unley</v>
      </c>
      <c r="I54" s="4" t="str">
        <f>INDEX('[30]1.6 Suburb to SA2'!$D$2:$D$467,MATCH('1.5 Residential Penetration'!$A54,'[30]1.6 Suburb to SA2'!$A$2:$A$467,0))</f>
        <v>Adelaide - Central and Hills</v>
      </c>
      <c r="J54" s="4">
        <f>SUMIF('1.1-1 AGN Customer Numbers'!$A$6:$A$418,$A54,'1.1-1 AGN Customer Numbers'!$D$6:$D$418)</f>
        <v>18</v>
      </c>
      <c r="M54" s="59" t="s">
        <v>1803</v>
      </c>
      <c r="N54" s="50">
        <v>4</v>
      </c>
      <c r="O54" s="50">
        <v>3409</v>
      </c>
      <c r="P54" s="58">
        <v>9.7560975609756097E-3</v>
      </c>
      <c r="V54" s="52" t="s">
        <v>318</v>
      </c>
      <c r="W54" s="50">
        <v>111</v>
      </c>
      <c r="X54" s="50">
        <v>121</v>
      </c>
      <c r="Y54" s="4">
        <f t="shared" si="4"/>
        <v>0.9173553719008265</v>
      </c>
    </row>
    <row r="55" spans="1:25" x14ac:dyDescent="0.25">
      <c r="A55" s="44" t="s">
        <v>500</v>
      </c>
      <c r="B55" s="4">
        <f>SUMIF('1.1-1 AGN Customer Numbers'!$A$6:$A$418,$A55,'1.1-1 AGN Customer Numbers'!$C$6:$C$418)</f>
        <v>1504</v>
      </c>
      <c r="C55" s="4">
        <f>IFERROR(INDEX('[30]1.6 AGN New Res Conn by suburb'!$H$2:$H$377,MATCH($A55,'[30]1.6 AGN New Res Conn by suburb'!$A$2:$A$377,0)),"")</f>
        <v>247</v>
      </c>
      <c r="D55" s="56">
        <f t="shared" si="0"/>
        <v>0.16422872340425532</v>
      </c>
      <c r="E55" s="4">
        <f>IFERROR(INDEX('1.1-2 SAPN-Mar18'!$B$2:$B$1621,MATCH($A55,'1.1-2 SAPN-Mar18'!$A$2:$A$1621,0)),"")</f>
        <v>1773</v>
      </c>
      <c r="F55" s="56">
        <f t="shared" si="1"/>
        <v>0.84827975183305138</v>
      </c>
      <c r="G55" s="4">
        <f>VALUE(IFERROR(INDEX('[31]All MIRNs SA'!$B$5:$B$422,MATCH($A55,'[31]All MIRNs SA'!$A$5:$A$422,0)),""))</f>
        <v>5085</v>
      </c>
      <c r="H55" s="4" t="str">
        <f>INDEX('[30]1.6 Suburb to SA2'!$C$2:$C$467,MATCH('1.5 Residential Penetration'!$A55,'[30]1.6 Suburb to SA2'!$A$2:$A$467,0))</f>
        <v>Port Adelaide - East</v>
      </c>
      <c r="I55" s="4" t="str">
        <f>INDEX('[30]1.6 Suburb to SA2'!$D$2:$D$467,MATCH('1.5 Residential Penetration'!$A55,'[30]1.6 Suburb to SA2'!$A$2:$A$467,0))</f>
        <v>Adelaide - North</v>
      </c>
      <c r="J55" s="4">
        <f>SUMIF('1.1-1 AGN Customer Numbers'!$A$6:$A$418,$A55,'1.1-1 AGN Customer Numbers'!$D$6:$D$418)</f>
        <v>24</v>
      </c>
      <c r="M55" s="59" t="s">
        <v>1802</v>
      </c>
      <c r="N55" s="50">
        <v>5</v>
      </c>
      <c r="O55" s="50">
        <v>8091</v>
      </c>
      <c r="P55" s="58">
        <v>1.2195121951219513E-2</v>
      </c>
      <c r="V55" s="52" t="s">
        <v>313</v>
      </c>
      <c r="W55" s="50">
        <v>718</v>
      </c>
      <c r="X55" s="50">
        <v>827</v>
      </c>
      <c r="Y55" s="4">
        <f t="shared" si="4"/>
        <v>0.86819830713422008</v>
      </c>
    </row>
    <row r="56" spans="1:25" x14ac:dyDescent="0.25">
      <c r="A56" s="44" t="s">
        <v>499</v>
      </c>
      <c r="B56" s="4">
        <f>SUMIF('1.1-1 AGN Customer Numbers'!$A$6:$A$418,$A56,'1.1-1 AGN Customer Numbers'!$C$6:$C$418)</f>
        <v>907</v>
      </c>
      <c r="C56" s="4">
        <f>IFERROR(INDEX('[30]1.6 AGN New Res Conn by suburb'!$H$2:$H$377,MATCH($A56,'[30]1.6 AGN New Res Conn by suburb'!$A$2:$A$377,0)),"")</f>
        <v>141</v>
      </c>
      <c r="D56" s="56">
        <f t="shared" si="0"/>
        <v>0.15545755237045203</v>
      </c>
      <c r="E56" s="4">
        <f>IFERROR(INDEX('1.1-2 SAPN-Mar18'!$B$2:$B$1621,MATCH($A56,'1.1-2 SAPN-Mar18'!$A$2:$A$1621,0)),"")</f>
        <v>1263</v>
      </c>
      <c r="F56" s="56">
        <f t="shared" si="1"/>
        <v>0.71813143309580363</v>
      </c>
      <c r="G56" s="4">
        <f>VALUE(IFERROR(INDEX('[31]All MIRNs SA'!$B$5:$B$422,MATCH($A56,'[31]All MIRNs SA'!$A$5:$A$422,0)),""))</f>
        <v>5042</v>
      </c>
      <c r="H56" s="4" t="str">
        <f>INDEX('[30]1.6 Suburb to SA2'!$C$2:$C$467,MATCH('1.5 Residential Penetration'!$A56,'[30]1.6 Suburb to SA2'!$A$2:$A$467,0))</f>
        <v>Marion</v>
      </c>
      <c r="I56" s="4" t="str">
        <f>INDEX('[30]1.6 Suburb to SA2'!$D$2:$D$467,MATCH('1.5 Residential Penetration'!$A56,'[30]1.6 Suburb to SA2'!$A$2:$A$467,0))</f>
        <v>Adelaide - South</v>
      </c>
      <c r="J56" s="4">
        <f>SUMIF('1.1-1 AGN Customer Numbers'!$A$6:$A$418,$A56,'1.1-1 AGN Customer Numbers'!$D$6:$D$418)</f>
        <v>15</v>
      </c>
      <c r="M56" s="59" t="s">
        <v>1801</v>
      </c>
      <c r="N56" s="50">
        <v>8</v>
      </c>
      <c r="O56" s="50">
        <v>6034</v>
      </c>
      <c r="P56" s="58">
        <v>1.9512195121951219E-2</v>
      </c>
      <c r="V56" s="52" t="s">
        <v>295</v>
      </c>
      <c r="W56" s="50">
        <v>929</v>
      </c>
      <c r="X56" s="50">
        <v>1154</v>
      </c>
      <c r="Y56" s="4">
        <f t="shared" si="4"/>
        <v>0.80502599653379547</v>
      </c>
    </row>
    <row r="57" spans="1:25" x14ac:dyDescent="0.25">
      <c r="A57" s="44" t="s">
        <v>498</v>
      </c>
      <c r="B57" s="4">
        <f>SUMIF('1.1-1 AGN Customer Numbers'!$A$6:$A$418,$A57,'1.1-1 AGN Customer Numbers'!$C$6:$C$418)</f>
        <v>315</v>
      </c>
      <c r="C57" s="4">
        <f>IFERROR(INDEX('[30]1.6 AGN New Res Conn by suburb'!$H$2:$H$377,MATCH($A57,'[30]1.6 AGN New Res Conn by suburb'!$A$2:$A$377,0)),"")</f>
        <v>12</v>
      </c>
      <c r="D57" s="56">
        <f t="shared" si="0"/>
        <v>3.8095238095238099E-2</v>
      </c>
      <c r="E57" s="4">
        <f>IFERROR(INDEX('1.1-2 SAPN-Mar18'!$B$2:$B$1621,MATCH($A57,'1.1-2 SAPN-Mar18'!$A$2:$A$1621,0)),"")</f>
        <v>344</v>
      </c>
      <c r="F57" s="56">
        <f t="shared" si="1"/>
        <v>0.91569767441860461</v>
      </c>
      <c r="G57" s="4">
        <f>VALUE(IFERROR(INDEX('[31]All MIRNs SA'!$B$5:$B$422,MATCH($A57,'[31]All MIRNs SA'!$A$5:$A$422,0)),""))</f>
        <v>5069</v>
      </c>
      <c r="H57" s="4" t="str">
        <f>INDEX('[30]1.6 Suburb to SA2'!$C$2:$C$467,MATCH('1.5 Residential Penetration'!$A57,'[30]1.6 Suburb to SA2'!$A$2:$A$467,0))</f>
        <v>Norwood - Payneham - St Peters</v>
      </c>
      <c r="I57" s="4" t="str">
        <f>INDEX('[30]1.6 Suburb to SA2'!$D$2:$D$467,MATCH('1.5 Residential Penetration'!$A57,'[30]1.6 Suburb to SA2'!$A$2:$A$467,0))</f>
        <v>Adelaide - Central and Hills</v>
      </c>
      <c r="J57" s="4">
        <f>SUMIF('1.1-1 AGN Customer Numbers'!$A$6:$A$418,$A57,'1.1-1 AGN Customer Numbers'!$D$6:$D$418)</f>
        <v>12</v>
      </c>
      <c r="M57" s="59" t="s">
        <v>1800</v>
      </c>
      <c r="N57" s="50">
        <v>1</v>
      </c>
      <c r="O57" s="50">
        <v>1178</v>
      </c>
      <c r="P57" s="58">
        <v>2.4390243902439024E-3</v>
      </c>
      <c r="V57" s="52" t="s">
        <v>294</v>
      </c>
      <c r="W57" s="50">
        <v>804</v>
      </c>
      <c r="X57" s="50">
        <v>934</v>
      </c>
      <c r="Y57" s="4">
        <f t="shared" si="4"/>
        <v>0.86081370449678796</v>
      </c>
    </row>
    <row r="58" spans="1:25" x14ac:dyDescent="0.25">
      <c r="A58" s="44" t="s">
        <v>497</v>
      </c>
      <c r="B58" s="4">
        <f>SUMIF('1.1-1 AGN Customer Numbers'!$A$6:$A$418,$A58,'1.1-1 AGN Customer Numbers'!$C$6:$C$418)</f>
        <v>561</v>
      </c>
      <c r="C58" s="4">
        <f>IFERROR(INDEX('[30]1.6 AGN New Res Conn by suburb'!$H$2:$H$377,MATCH($A58,'[30]1.6 AGN New Res Conn by suburb'!$A$2:$A$377,0)),"")</f>
        <v>26</v>
      </c>
      <c r="D58" s="56">
        <f t="shared" si="0"/>
        <v>4.6345811051693407E-2</v>
      </c>
      <c r="E58" s="4">
        <f>IFERROR(INDEX('1.1-2 SAPN-Mar18'!$B$2:$B$1621,MATCH($A58,'1.1-2 SAPN-Mar18'!$A$2:$A$1621,0)),"")</f>
        <v>707</v>
      </c>
      <c r="F58" s="56">
        <f t="shared" si="1"/>
        <v>0.79349363507779347</v>
      </c>
      <c r="G58" s="4">
        <f>VALUE(IFERROR(INDEX('[31]All MIRNs SA'!$B$5:$B$422,MATCH($A58,'[31]All MIRNs SA'!$A$5:$A$422,0)),""))</f>
        <v>5081</v>
      </c>
      <c r="H58" s="4" t="str">
        <f>INDEX('[30]1.6 Suburb to SA2'!$C$2:$C$467,MATCH('1.5 Residential Penetration'!$A58,'[30]1.6 Suburb to SA2'!$A$2:$A$467,0))</f>
        <v>Prospect - Walkerville</v>
      </c>
      <c r="I58" s="4" t="str">
        <f>INDEX('[30]1.6 Suburb to SA2'!$D$2:$D$467,MATCH('1.5 Residential Penetration'!$A58,'[30]1.6 Suburb to SA2'!$A$2:$A$467,0))</f>
        <v>Adelaide - Central and Hills</v>
      </c>
      <c r="J58" s="4">
        <f>SUMIF('1.1-1 AGN Customer Numbers'!$A$6:$A$418,$A58,'1.1-1 AGN Customer Numbers'!$D$6:$D$418)</f>
        <v>20</v>
      </c>
      <c r="M58" s="59" t="s">
        <v>1799</v>
      </c>
      <c r="N58" s="50">
        <v>8</v>
      </c>
      <c r="O58" s="50">
        <v>7550</v>
      </c>
      <c r="P58" s="58">
        <v>1.9512195121951219E-2</v>
      </c>
      <c r="V58" s="52" t="s">
        <v>291</v>
      </c>
      <c r="W58" s="50">
        <v>1834</v>
      </c>
      <c r="X58" s="50">
        <v>2046</v>
      </c>
      <c r="Y58" s="4">
        <f t="shared" si="4"/>
        <v>0.89638318670576733</v>
      </c>
    </row>
    <row r="59" spans="1:25" x14ac:dyDescent="0.25">
      <c r="A59" s="44" t="s">
        <v>496</v>
      </c>
      <c r="B59" s="4">
        <f>SUMIF('1.1-1 AGN Customer Numbers'!$A$6:$A$418,$A59,'1.1-1 AGN Customer Numbers'!$C$6:$C$418)</f>
        <v>1114</v>
      </c>
      <c r="C59" s="4">
        <f>IFERROR(INDEX('[30]1.6 AGN New Res Conn by suburb'!$H$2:$H$377,MATCH($A59,'[30]1.6 AGN New Res Conn by suburb'!$A$2:$A$377,0)),"")</f>
        <v>5</v>
      </c>
      <c r="D59" s="56">
        <f t="shared" si="0"/>
        <v>4.4883303411131061E-3</v>
      </c>
      <c r="E59" s="4">
        <f>IFERROR(INDEX('1.1-2 SAPN-Mar18'!$B$2:$B$1621,MATCH($A59,'1.1-2 SAPN-Mar18'!$A$2:$A$1621,0)),"")</f>
        <v>1222</v>
      </c>
      <c r="F59" s="56">
        <f t="shared" si="1"/>
        <v>0.91162029459901806</v>
      </c>
      <c r="G59" s="4">
        <f>VALUE(IFERROR(INDEX('[31]All MIRNs SA'!$B$5:$B$422,MATCH($A59,'[31]All MIRNs SA'!$A$5:$A$422,0)),""))</f>
        <v>5041</v>
      </c>
      <c r="H59" s="4" t="str">
        <f>INDEX('[30]1.6 Suburb to SA2'!$C$2:$C$467,MATCH('1.5 Residential Penetration'!$A59,'[30]1.6 Suburb to SA2'!$A$2:$A$467,0))</f>
        <v>Mitcham</v>
      </c>
      <c r="I59" s="4" t="str">
        <f>INDEX('[30]1.6 Suburb to SA2'!$D$2:$D$467,MATCH('1.5 Residential Penetration'!$A59,'[30]1.6 Suburb to SA2'!$A$2:$A$467,0))</f>
        <v>Adelaide - South</v>
      </c>
      <c r="J59" s="4">
        <f>SUMIF('1.1-1 AGN Customer Numbers'!$A$6:$A$418,$A59,'1.1-1 AGN Customer Numbers'!$D$6:$D$418)</f>
        <v>21</v>
      </c>
      <c r="M59" s="59" t="s">
        <v>1798</v>
      </c>
      <c r="N59" s="50">
        <v>10</v>
      </c>
      <c r="O59" s="50">
        <v>10931</v>
      </c>
      <c r="P59" s="58">
        <v>2.4390243902439025E-2</v>
      </c>
      <c r="V59" s="52" t="s">
        <v>287</v>
      </c>
      <c r="W59" s="50">
        <v>2285</v>
      </c>
      <c r="X59" s="50">
        <v>3647</v>
      </c>
      <c r="Y59" s="4">
        <f t="shared" si="4"/>
        <v>0.6265423635865095</v>
      </c>
    </row>
    <row r="60" spans="1:25" x14ac:dyDescent="0.25">
      <c r="A60" s="44" t="s">
        <v>495</v>
      </c>
      <c r="B60" s="4">
        <f>SUMIF('1.1-1 AGN Customer Numbers'!$A$6:$A$418,$A60,'1.1-1 AGN Customer Numbers'!$C$6:$C$418)</f>
        <v>1</v>
      </c>
      <c r="C60" s="4" t="str">
        <f>IFERROR(INDEX('[30]1.6 AGN New Res Conn by suburb'!$H$2:$H$377,MATCH($A60,'[30]1.6 AGN New Res Conn by suburb'!$A$2:$A$377,0)),"")</f>
        <v/>
      </c>
      <c r="D60" s="56" t="str">
        <f t="shared" si="0"/>
        <v/>
      </c>
      <c r="E60" s="4">
        <f>IFERROR(INDEX('1.1-2 SAPN-Mar18'!$B$2:$B$1621,MATCH($A60,'1.1-2 SAPN-Mar18'!$A$2:$A$1621,0)),"")</f>
        <v>146</v>
      </c>
      <c r="F60" s="56">
        <f t="shared" si="1"/>
        <v>6.8493150684931503E-3</v>
      </c>
      <c r="G60" s="4">
        <f>VALUE(IFERROR(INDEX('[31]All MIRNs SA'!$B$5:$B$422,MATCH($A60,'[31]All MIRNs SA'!$A$5:$A$422,0)),""))</f>
        <v>5157</v>
      </c>
      <c r="H60" s="4" t="str">
        <f>INDEX('[30]1.6 Suburb to SA2'!$C$2:$C$467,MATCH('1.5 Residential Penetration'!$A60,'[30]1.6 Suburb to SA2'!$A$2:$A$467,0))</f>
        <v>Onkaparinga</v>
      </c>
      <c r="I60" s="4" t="str">
        <f>INDEX('[30]1.6 Suburb to SA2'!$D$2:$D$467,MATCH('1.5 Residential Penetration'!$A60,'[30]1.6 Suburb to SA2'!$A$2:$A$467,0))</f>
        <v>Adelaide - South</v>
      </c>
      <c r="J60" s="4">
        <f>SUMIF('1.1-1 AGN Customer Numbers'!$A$6:$A$418,$A60,'1.1-1 AGN Customer Numbers'!$D$6:$D$418)</f>
        <v>0</v>
      </c>
      <c r="M60" s="59" t="s">
        <v>1797</v>
      </c>
      <c r="N60" s="50">
        <v>35</v>
      </c>
      <c r="O60" s="50">
        <v>68641</v>
      </c>
      <c r="P60" s="58">
        <v>8.5365853658536592E-2</v>
      </c>
      <c r="V60" s="52" t="s">
        <v>278</v>
      </c>
      <c r="W60" s="50">
        <v>2563</v>
      </c>
      <c r="X60" s="50">
        <v>3433</v>
      </c>
      <c r="Y60" s="4">
        <f t="shared" si="4"/>
        <v>0.74657733760559275</v>
      </c>
    </row>
    <row r="61" spans="1:25" x14ac:dyDescent="0.25">
      <c r="A61" s="44" t="s">
        <v>493</v>
      </c>
      <c r="B61" s="4">
        <f>SUMIF('1.1-1 AGN Customer Numbers'!$A$6:$A$418,$A61,'1.1-1 AGN Customer Numbers'!$C$6:$C$418)</f>
        <v>821</v>
      </c>
      <c r="C61" s="4">
        <f>IFERROR(INDEX('[30]1.6 AGN New Res Conn by suburb'!$H$2:$H$377,MATCH($A61,'[30]1.6 AGN New Res Conn by suburb'!$A$2:$A$377,0)),"")</f>
        <v>20</v>
      </c>
      <c r="D61" s="56">
        <f t="shared" si="0"/>
        <v>2.4360535931790498E-2</v>
      </c>
      <c r="E61" s="4">
        <f>IFERROR(INDEX('1.1-2 SAPN-Mar18'!$B$2:$B$1621,MATCH($A61,'1.1-2 SAPN-Mar18'!$A$2:$A$1621,0)),"")</f>
        <v>1574</v>
      </c>
      <c r="F61" s="56">
        <f t="shared" si="1"/>
        <v>0.52160101651842439</v>
      </c>
      <c r="G61" s="4">
        <f>VALUE(IFERROR(INDEX('[31]All MIRNs SA'!$B$5:$B$422,MATCH($A61,'[31]All MIRNs SA'!$A$5:$A$422,0)),""))</f>
        <v>5051</v>
      </c>
      <c r="H61" s="4" t="str">
        <f>INDEX('[30]1.6 Suburb to SA2'!$C$2:$C$467,MATCH('1.5 Residential Penetration'!$A61,'[30]1.6 Suburb to SA2'!$A$2:$A$467,0))</f>
        <v>Onkaparinga</v>
      </c>
      <c r="I61" s="4" t="str">
        <f>INDEX('[30]1.6 Suburb to SA2'!$D$2:$D$467,MATCH('1.5 Residential Penetration'!$A61,'[30]1.6 Suburb to SA2'!$A$2:$A$467,0))</f>
        <v>Adelaide - South</v>
      </c>
      <c r="J61" s="4">
        <f>SUMIF('1.1-1 AGN Customer Numbers'!$A$6:$A$418,$A61,'1.1-1 AGN Customer Numbers'!$D$6:$D$418)</f>
        <v>5</v>
      </c>
      <c r="M61" s="59" t="s">
        <v>1796</v>
      </c>
      <c r="N61" s="50">
        <v>63</v>
      </c>
      <c r="O61" s="50">
        <v>83132</v>
      </c>
      <c r="P61" s="58">
        <v>0.15365853658536585</v>
      </c>
      <c r="V61" s="52" t="s">
        <v>259</v>
      </c>
      <c r="W61" s="50">
        <v>331</v>
      </c>
      <c r="X61" s="50">
        <v>396</v>
      </c>
      <c r="Y61" s="4">
        <f t="shared" si="4"/>
        <v>0.83585858585858586</v>
      </c>
    </row>
    <row r="62" spans="1:25" x14ac:dyDescent="0.25">
      <c r="A62" s="44" t="s">
        <v>492</v>
      </c>
      <c r="B62" s="4">
        <f>SUMIF('1.1-1 AGN Customer Numbers'!$A$6:$A$418,$A62,'1.1-1 AGN Customer Numbers'!$C$6:$C$418)</f>
        <v>520</v>
      </c>
      <c r="C62" s="4">
        <f>IFERROR(INDEX('[30]1.6 AGN New Res Conn by suburb'!$H$2:$H$377,MATCH($A62,'[30]1.6 AGN New Res Conn by suburb'!$A$2:$A$377,0)),"")</f>
        <v>21</v>
      </c>
      <c r="D62" s="56">
        <f t="shared" si="0"/>
        <v>4.0384615384615387E-2</v>
      </c>
      <c r="E62" s="4">
        <f>IFERROR(INDEX('1.1-2 SAPN-Mar18'!$B$2:$B$1621,MATCH($A62,'1.1-2 SAPN-Mar18'!$A$2:$A$1621,0)),"")</f>
        <v>619</v>
      </c>
      <c r="F62" s="56">
        <f t="shared" si="1"/>
        <v>0.84006462035541196</v>
      </c>
      <c r="G62" s="4">
        <f>VALUE(IFERROR(INDEX('[31]All MIRNs SA'!$B$5:$B$422,MATCH($A62,'[31]All MIRNs SA'!$A$5:$A$422,0)),""))</f>
        <v>5033</v>
      </c>
      <c r="H62" s="4" t="str">
        <f>INDEX('[30]1.6 Suburb to SA2'!$C$2:$C$467,MATCH('1.5 Residential Penetration'!$A62,'[30]1.6 Suburb to SA2'!$A$2:$A$467,0))</f>
        <v>West Torrens</v>
      </c>
      <c r="I62" s="4" t="str">
        <f>INDEX('[30]1.6 Suburb to SA2'!$D$2:$D$467,MATCH('1.5 Residential Penetration'!$A62,'[30]1.6 Suburb to SA2'!$A$2:$A$467,0))</f>
        <v>Adelaide - West</v>
      </c>
      <c r="J62" s="4">
        <f>SUMIF('1.1-1 AGN Customer Numbers'!$A$6:$A$418,$A62,'1.1-1 AGN Customer Numbers'!$D$6:$D$418)</f>
        <v>18</v>
      </c>
      <c r="M62" s="59" t="s">
        <v>1795</v>
      </c>
      <c r="N62" s="50">
        <v>87</v>
      </c>
      <c r="O62" s="50">
        <v>140130</v>
      </c>
      <c r="P62" s="58">
        <v>0.21219512195121951</v>
      </c>
      <c r="V62" s="52" t="s">
        <v>253</v>
      </c>
      <c r="W62" s="50">
        <v>2439</v>
      </c>
      <c r="X62" s="50">
        <v>2918</v>
      </c>
      <c r="Y62" s="4">
        <f t="shared" si="4"/>
        <v>0.83584647018505831</v>
      </c>
    </row>
    <row r="63" spans="1:25" x14ac:dyDescent="0.25">
      <c r="A63" s="44" t="s">
        <v>2</v>
      </c>
      <c r="B63" s="4">
        <f>SUMIF('1.1-1 AGN Customer Numbers'!$A$6:$A$418,$A63,'1.1-1 AGN Customer Numbers'!$C$6:$C$418)</f>
        <v>894</v>
      </c>
      <c r="C63" s="4">
        <f>IFERROR(INDEX('[30]1.6 AGN New Res Conn by suburb'!$H$2:$H$377,MATCH($A63,'[30]1.6 AGN New Res Conn by suburb'!$A$2:$A$377,0)),"")</f>
        <v>232</v>
      </c>
      <c r="D63" s="56">
        <f t="shared" si="0"/>
        <v>0.25950782997762861</v>
      </c>
      <c r="E63" s="4">
        <f>IFERROR(INDEX('1.1-2 SAPN-Mar18'!$B$2:$B$1621,MATCH($A63,'1.1-2 SAPN-Mar18'!$A$2:$A$1621,0)),"")</f>
        <v>937</v>
      </c>
      <c r="F63" s="56">
        <f t="shared" si="1"/>
        <v>0.95410885805763068</v>
      </c>
      <c r="G63" s="4">
        <f>VALUE(IFERROR(INDEX('[31]All MIRNs SA'!$B$5:$B$422,MATCH($A63,'[31]All MIRNs SA'!$A$5:$A$422,0)),""))</f>
        <v>5051</v>
      </c>
      <c r="H63" s="4" t="str">
        <f>INDEX('[30]1.6 Suburb to SA2'!$C$2:$C$467,MATCH('1.5 Residential Penetration'!$A63,'[30]1.6 Suburb to SA2'!$A$2:$A$467,0))</f>
        <v>Mitcham</v>
      </c>
      <c r="I63" s="4" t="str">
        <f>INDEX('[30]1.6 Suburb to SA2'!$D$2:$D$467,MATCH('1.5 Residential Penetration'!$A63,'[30]1.6 Suburb to SA2'!$A$2:$A$467,0))</f>
        <v>Adelaide - South</v>
      </c>
      <c r="J63" s="4">
        <f>SUMIF('1.1-1 AGN Customer Numbers'!$A$6:$A$418,$A63,'1.1-1 AGN Customer Numbers'!$D$6:$D$418)</f>
        <v>2</v>
      </c>
      <c r="M63" s="59" t="s">
        <v>1794</v>
      </c>
      <c r="N63" s="50">
        <v>65</v>
      </c>
      <c r="O63" s="50">
        <v>88624</v>
      </c>
      <c r="P63" s="58">
        <v>0.15853658536585366</v>
      </c>
      <c r="V63" s="52" t="s">
        <v>245</v>
      </c>
      <c r="W63" s="50">
        <v>1972</v>
      </c>
      <c r="X63" s="50">
        <v>2325</v>
      </c>
      <c r="Y63" s="4">
        <f t="shared" si="4"/>
        <v>0.84817204301075266</v>
      </c>
    </row>
    <row r="64" spans="1:25" x14ac:dyDescent="0.25">
      <c r="A64" s="44" t="s">
        <v>491</v>
      </c>
      <c r="B64" s="4">
        <f>SUMIF('1.1-1 AGN Customer Numbers'!$A$6:$A$418,$A64,'1.1-1 AGN Customer Numbers'!$C$6:$C$418)</f>
        <v>3760</v>
      </c>
      <c r="C64" s="4">
        <f>IFERROR(INDEX('[30]1.6 AGN New Res Conn by suburb'!$H$2:$H$377,MATCH($A64,'[30]1.6 AGN New Res Conn by suburb'!$A$2:$A$377,0)),"")</f>
        <v>27</v>
      </c>
      <c r="D64" s="56">
        <f t="shared" si="0"/>
        <v>7.1808510638297872E-3</v>
      </c>
      <c r="E64" s="4">
        <f>IFERROR(INDEX('1.1-2 SAPN-Mar18'!$B$2:$B$1621,MATCH($A64,'1.1-2 SAPN-Mar18'!$A$2:$A$1621,0)),"")</f>
        <v>3951</v>
      </c>
      <c r="F64" s="56">
        <f t="shared" si="1"/>
        <v>0.95165780814983547</v>
      </c>
      <c r="G64" s="4">
        <f>VALUE(IFERROR(INDEX('[31]All MIRNs SA'!$B$5:$B$422,MATCH($A64,'[31]All MIRNs SA'!$A$5:$A$422,0)),""))</f>
        <v>5114</v>
      </c>
      <c r="H64" s="4" t="str">
        <f>INDEX('[30]1.6 Suburb to SA2'!$C$2:$C$467,MATCH('1.5 Residential Penetration'!$A64,'[30]1.6 Suburb to SA2'!$A$2:$A$467,0))</f>
        <v>Playford</v>
      </c>
      <c r="I64" s="4" t="str">
        <f>INDEX('[30]1.6 Suburb to SA2'!$D$2:$D$467,MATCH('1.5 Residential Penetration'!$A64,'[30]1.6 Suburb to SA2'!$A$2:$A$467,0))</f>
        <v>Adelaide - North</v>
      </c>
      <c r="J64" s="4">
        <f>SUMIF('1.1-1 AGN Customer Numbers'!$A$6:$A$418,$A64,'1.1-1 AGN Customer Numbers'!$D$6:$D$418)</f>
        <v>22</v>
      </c>
      <c r="M64" s="59" t="s">
        <v>1793</v>
      </c>
      <c r="N64" s="50">
        <v>41</v>
      </c>
      <c r="O64" s="50">
        <v>73061</v>
      </c>
      <c r="P64" s="58">
        <v>0.1</v>
      </c>
      <c r="V64" s="52" t="s">
        <v>242</v>
      </c>
      <c r="W64" s="50">
        <v>1048</v>
      </c>
      <c r="X64" s="50">
        <v>1324</v>
      </c>
      <c r="Y64" s="4">
        <f t="shared" si="4"/>
        <v>0.79154078549848939</v>
      </c>
    </row>
    <row r="65" spans="1:25" x14ac:dyDescent="0.25">
      <c r="A65" s="44" t="s">
        <v>490</v>
      </c>
      <c r="B65" s="4">
        <f>SUMIF('1.1-1 AGN Customer Numbers'!$A$6:$A$418,$A65,'1.1-1 AGN Customer Numbers'!$C$6:$C$418)</f>
        <v>482</v>
      </c>
      <c r="C65" s="4">
        <f>IFERROR(INDEX('[30]1.6 AGN New Res Conn by suburb'!$H$2:$H$377,MATCH($A65,'[30]1.6 AGN New Res Conn by suburb'!$A$2:$A$377,0)),"")</f>
        <v>12</v>
      </c>
      <c r="D65" s="56">
        <f t="shared" si="0"/>
        <v>2.4896265560165973E-2</v>
      </c>
      <c r="E65" s="4">
        <f>IFERROR(INDEX('1.1-2 SAPN-Mar18'!$B$2:$B$1621,MATCH($A65,'1.1-2 SAPN-Mar18'!$A$2:$A$1621,0)),"")</f>
        <v>525</v>
      </c>
      <c r="F65" s="56">
        <f t="shared" si="1"/>
        <v>0.91809523809523808</v>
      </c>
      <c r="G65" s="4">
        <f>VALUE(IFERROR(INDEX('[31]All MIRNs SA'!$B$5:$B$422,MATCH($A65,'[31]All MIRNs SA'!$A$5:$A$422,0)),""))</f>
        <v>5008</v>
      </c>
      <c r="H65" s="4" t="str">
        <f>INDEX('[30]1.6 Suburb to SA2'!$C$2:$C$467,MATCH('1.5 Residential Penetration'!$A65,'[30]1.6 Suburb to SA2'!$A$2:$A$467,0))</f>
        <v>Charles Sturt</v>
      </c>
      <c r="I65" s="4" t="str">
        <f>INDEX('[30]1.6 Suburb to SA2'!$D$2:$D$467,MATCH('1.5 Residential Penetration'!$A65,'[30]1.6 Suburb to SA2'!$A$2:$A$467,0))</f>
        <v>Adelaide - West</v>
      </c>
      <c r="J65" s="4">
        <f>SUMIF('1.1-1 AGN Customer Numbers'!$A$6:$A$418,$A65,'1.1-1 AGN Customer Numbers'!$D$6:$D$418)</f>
        <v>13</v>
      </c>
      <c r="M65" s="59" t="s">
        <v>1792</v>
      </c>
      <c r="N65" s="50">
        <v>13</v>
      </c>
      <c r="O65" s="50">
        <v>25938</v>
      </c>
      <c r="P65" s="58">
        <v>3.1707317073170732E-2</v>
      </c>
      <c r="V65" s="52" t="s">
        <v>241</v>
      </c>
      <c r="W65" s="50">
        <v>623</v>
      </c>
      <c r="X65" s="50">
        <v>773</v>
      </c>
      <c r="Y65" s="4">
        <f t="shared" si="4"/>
        <v>0.80595084087968949</v>
      </c>
    </row>
    <row r="66" spans="1:25" x14ac:dyDescent="0.25">
      <c r="A66" s="44" t="s">
        <v>489</v>
      </c>
      <c r="B66" s="4">
        <f>SUMIF('1.1-1 AGN Customer Numbers'!$A$6:$A$418,$A66,'1.1-1 AGN Customer Numbers'!$C$6:$C$418)</f>
        <v>1180</v>
      </c>
      <c r="C66" s="4">
        <f>IFERROR(INDEX('[30]1.6 AGN New Res Conn by suburb'!$H$2:$H$377,MATCH($A66,'[30]1.6 AGN New Res Conn by suburb'!$A$2:$A$377,0)),"")</f>
        <v>77</v>
      </c>
      <c r="D66" s="56">
        <f t="shared" si="0"/>
        <v>6.5254237288135591E-2</v>
      </c>
      <c r="E66" s="4">
        <f>IFERROR(INDEX('1.1-2 SAPN-Mar18'!$B$2:$B$1621,MATCH($A66,'1.1-2 SAPN-Mar18'!$A$2:$A$1621,0)),"")</f>
        <v>1672</v>
      </c>
      <c r="F66" s="56">
        <f t="shared" si="1"/>
        <v>0.70574162679425834</v>
      </c>
      <c r="G66" s="4">
        <f>VALUE(IFERROR(INDEX('[31]All MIRNs SA'!$B$5:$B$422,MATCH($A66,'[31]All MIRNs SA'!$A$5:$A$422,0)),""))</f>
        <v>5008</v>
      </c>
      <c r="H66" s="4" t="str">
        <f>INDEX('[30]1.6 Suburb to SA2'!$C$2:$C$467,MATCH('1.5 Residential Penetration'!$A66,'[30]1.6 Suburb to SA2'!$A$2:$A$467,0))</f>
        <v>Port Adelaide - West</v>
      </c>
      <c r="I66" s="4" t="str">
        <f>INDEX('[30]1.6 Suburb to SA2'!$D$2:$D$467,MATCH('1.5 Residential Penetration'!$A66,'[30]1.6 Suburb to SA2'!$A$2:$A$467,0))</f>
        <v>Adelaide - West</v>
      </c>
      <c r="J66" s="4">
        <f>SUMIF('1.1-1 AGN Customer Numbers'!$A$6:$A$418,$A66,'1.1-1 AGN Customer Numbers'!$D$6:$D$418)</f>
        <v>41</v>
      </c>
      <c r="M66" s="59" t="s">
        <v>1791</v>
      </c>
      <c r="N66" s="50">
        <v>1</v>
      </c>
      <c r="O66" s="50">
        <v>133</v>
      </c>
      <c r="P66" s="58">
        <v>2.4390243902439024E-3</v>
      </c>
      <c r="V66" s="52" t="s">
        <v>217</v>
      </c>
      <c r="W66" s="50">
        <v>4986</v>
      </c>
      <c r="X66" s="50">
        <v>5902</v>
      </c>
      <c r="Y66" s="4">
        <f t="shared" si="4"/>
        <v>0.84479837343273467</v>
      </c>
    </row>
    <row r="67" spans="1:25" x14ac:dyDescent="0.25">
      <c r="A67" s="44" t="s">
        <v>488</v>
      </c>
      <c r="B67" s="4">
        <f>SUMIF('1.1-1 AGN Customer Numbers'!$A$6:$A$418,$A67,'1.1-1 AGN Customer Numbers'!$C$6:$C$418)</f>
        <v>873</v>
      </c>
      <c r="C67" s="4">
        <f>IFERROR(INDEX('[30]1.6 AGN New Res Conn by suburb'!$H$2:$H$377,MATCH($A67,'[30]1.6 AGN New Res Conn by suburb'!$A$2:$A$377,0)),"")</f>
        <v>21</v>
      </c>
      <c r="D67" s="56">
        <f t="shared" si="0"/>
        <v>2.4054982817869417E-2</v>
      </c>
      <c r="E67" s="4">
        <f>IFERROR(INDEX('1.1-2 SAPN-Mar18'!$B$2:$B$1621,MATCH($A67,'1.1-2 SAPN-Mar18'!$A$2:$A$1621,0)),"")</f>
        <v>1105</v>
      </c>
      <c r="F67" s="56">
        <f t="shared" si="1"/>
        <v>0.79004524886877825</v>
      </c>
      <c r="G67" s="4">
        <f>VALUE(IFERROR(INDEX('[31]All MIRNs SA'!$B$5:$B$422,MATCH($A67,'[31]All MIRNs SA'!$A$5:$A$422,0)),""))</f>
        <v>5041</v>
      </c>
      <c r="H67" s="4" t="str">
        <f>INDEX('[30]1.6 Suburb to SA2'!$C$2:$C$467,MATCH('1.5 Residential Penetration'!$A67,'[30]1.6 Suburb to SA2'!$A$2:$A$467,0))</f>
        <v>Mitcham</v>
      </c>
      <c r="I67" s="4" t="str">
        <f>INDEX('[30]1.6 Suburb to SA2'!$D$2:$D$467,MATCH('1.5 Residential Penetration'!$A67,'[30]1.6 Suburb to SA2'!$A$2:$A$467,0))</f>
        <v>Adelaide - South</v>
      </c>
      <c r="J67" s="4">
        <f>SUMIF('1.1-1 AGN Customer Numbers'!$A$6:$A$418,$A67,'1.1-1 AGN Customer Numbers'!$D$6:$D$418)</f>
        <v>30</v>
      </c>
      <c r="M67" s="51" t="s">
        <v>1782</v>
      </c>
      <c r="N67" s="50">
        <v>410</v>
      </c>
      <c r="O67" s="50">
        <v>588223</v>
      </c>
      <c r="P67" s="58">
        <v>1</v>
      </c>
      <c r="V67" s="52" t="s">
        <v>200</v>
      </c>
      <c r="W67" s="50">
        <v>521</v>
      </c>
      <c r="X67" s="50">
        <v>643</v>
      </c>
      <c r="Y67" s="4">
        <f t="shared" si="4"/>
        <v>0.81026438569206838</v>
      </c>
    </row>
    <row r="68" spans="1:25" x14ac:dyDescent="0.25">
      <c r="A68" s="44" t="s">
        <v>487</v>
      </c>
      <c r="B68" s="4">
        <f>SUMIF('1.1-1 AGN Customer Numbers'!$A$6:$A$418,$A68,'1.1-1 AGN Customer Numbers'!$C$6:$C$418)</f>
        <v>282</v>
      </c>
      <c r="C68" s="4">
        <f>IFERROR(INDEX('[30]1.6 AGN New Res Conn by suburb'!$H$2:$H$377,MATCH($A68,'[30]1.6 AGN New Res Conn by suburb'!$A$2:$A$377,0)),"")</f>
        <v>7</v>
      </c>
      <c r="D68" s="56">
        <f t="shared" ref="D68:D131" si="5">IFERROR(C68/B68,"")</f>
        <v>2.4822695035460994E-2</v>
      </c>
      <c r="E68" s="4">
        <f>IFERROR(INDEX('1.1-2 SAPN-Mar18'!$B$2:$B$1621,MATCH($A68,'1.1-2 SAPN-Mar18'!$A$2:$A$1621,0)),"")</f>
        <v>516</v>
      </c>
      <c r="F68" s="56">
        <f t="shared" ref="F68:F131" si="6">IFERROR(B68/E68,0)</f>
        <v>0.54651162790697672</v>
      </c>
      <c r="G68" s="4">
        <f>VALUE(IFERROR(INDEX('[31]All MIRNs SA'!$B$5:$B$422,MATCH($A68,'[31]All MIRNs SA'!$A$5:$A$422,0)),""))</f>
        <v>5047</v>
      </c>
      <c r="H68" s="4" t="str">
        <f>INDEX('[30]1.6 Suburb to SA2'!$C$2:$C$467,MATCH('1.5 Residential Penetration'!$A68,'[30]1.6 Suburb to SA2'!$A$2:$A$467,0))</f>
        <v>Marion</v>
      </c>
      <c r="I68" s="4" t="str">
        <f>INDEX('[30]1.6 Suburb to SA2'!$D$2:$D$467,MATCH('1.5 Residential Penetration'!$A68,'[30]1.6 Suburb to SA2'!$A$2:$A$467,0))</f>
        <v>Adelaide - South</v>
      </c>
      <c r="J68" s="4">
        <f>SUMIF('1.1-1 AGN Customer Numbers'!$A$6:$A$418,$A68,'1.1-1 AGN Customer Numbers'!$D$6:$D$418)</f>
        <v>5</v>
      </c>
      <c r="V68" s="52" t="s">
        <v>197</v>
      </c>
      <c r="W68" s="50">
        <v>519</v>
      </c>
      <c r="X68" s="50">
        <v>634</v>
      </c>
      <c r="Y68" s="4">
        <f t="shared" si="4"/>
        <v>0.81861198738170349</v>
      </c>
    </row>
    <row r="69" spans="1:25" x14ac:dyDescent="0.25">
      <c r="A69" s="44" t="s">
        <v>486</v>
      </c>
      <c r="B69" s="4">
        <f>SUMIF('1.1-1 AGN Customer Numbers'!$A$6:$A$418,$A69,'1.1-1 AGN Customer Numbers'!$C$6:$C$418)</f>
        <v>0</v>
      </c>
      <c r="C69" s="4" t="str">
        <f>IFERROR(INDEX('[30]1.6 AGN New Res Conn by suburb'!$H$2:$H$377,MATCH($A69,'[30]1.6 AGN New Res Conn by suburb'!$A$2:$A$377,0)),"")</f>
        <v/>
      </c>
      <c r="D69" s="56" t="str">
        <f t="shared" si="5"/>
        <v/>
      </c>
      <c r="E69" s="4">
        <f>IFERROR(INDEX('1.1-2 SAPN-Mar18'!$B$2:$B$1621,MATCH($A69,'1.1-2 SAPN-Mar18'!$A$2:$A$1621,0)),"")</f>
        <v>32</v>
      </c>
      <c r="F69" s="56">
        <f t="shared" si="6"/>
        <v>0</v>
      </c>
      <c r="G69" s="4">
        <f>VALUE(IFERROR(INDEX('[31]All MIRNs SA'!$B$5:$B$422,MATCH($A69,'[31]All MIRNs SA'!$A$5:$A$422,0)),""))</f>
        <v>5355</v>
      </c>
      <c r="H69" s="4" t="str">
        <f>INDEX('[30]1.6 Suburb to SA2'!$C$2:$C$467,MATCH('1.5 Residential Penetration'!$A69,'[30]1.6 Suburb to SA2'!$A$2:$A$467,0))</f>
        <v>Barossa</v>
      </c>
      <c r="I69" s="4" t="str">
        <f>INDEX('[30]1.6 Suburb to SA2'!$D$2:$D$467,MATCH('1.5 Residential Penetration'!$A69,'[30]1.6 Suburb to SA2'!$A$2:$A$467,0))</f>
        <v>Barossa - Yorke - Mid North</v>
      </c>
      <c r="J69" s="4">
        <f>SUMIF('1.1-1 AGN Customer Numbers'!$A$6:$A$418,$A69,'1.1-1 AGN Customer Numbers'!$D$6:$D$418)</f>
        <v>1</v>
      </c>
      <c r="V69" s="52" t="s">
        <v>196</v>
      </c>
      <c r="W69" s="50">
        <v>2649</v>
      </c>
      <c r="X69" s="50">
        <v>3221</v>
      </c>
      <c r="Y69" s="4">
        <f t="shared" ref="Y69:Y90" si="7">W69/X69</f>
        <v>0.82241539894442717</v>
      </c>
    </row>
    <row r="70" spans="1:25" x14ac:dyDescent="0.25">
      <c r="A70" s="44" t="s">
        <v>485</v>
      </c>
      <c r="B70" s="4">
        <f>SUMIF('1.1-1 AGN Customer Numbers'!$A$6:$A$418,$A70,'1.1-1 AGN Customer Numbers'!$C$6:$C$418)</f>
        <v>2112</v>
      </c>
      <c r="C70" s="4">
        <f>IFERROR(INDEX('[30]1.6 AGN New Res Conn by suburb'!$H$2:$H$377,MATCH($A70,'[30]1.6 AGN New Res Conn by suburb'!$A$2:$A$377,0)),"")</f>
        <v>46</v>
      </c>
      <c r="D70" s="56">
        <f t="shared" si="5"/>
        <v>2.1780303030303032E-2</v>
      </c>
      <c r="E70" s="4">
        <f>IFERROR(INDEX('1.1-2 SAPN-Mar18'!$B$2:$B$1621,MATCH($A70,'1.1-2 SAPN-Mar18'!$A$2:$A$1621,0)),"")</f>
        <v>2625</v>
      </c>
      <c r="F70" s="56">
        <f t="shared" si="6"/>
        <v>0.8045714285714286</v>
      </c>
      <c r="G70" s="4">
        <f>VALUE(IFERROR(INDEX('[31]All MIRNs SA'!$B$5:$B$422,MATCH($A70,'[31]All MIRNs SA'!$A$5:$A$422,0)),""))</f>
        <v>5113</v>
      </c>
      <c r="H70" s="4" t="str">
        <f>INDEX('[30]1.6 Suburb to SA2'!$C$2:$C$467,MATCH('1.5 Residential Penetration'!$A70,'[30]1.6 Suburb to SA2'!$A$2:$A$467,0))</f>
        <v>Playford</v>
      </c>
      <c r="I70" s="4" t="str">
        <f>INDEX('[30]1.6 Suburb to SA2'!$D$2:$D$467,MATCH('1.5 Residential Penetration'!$A70,'[30]1.6 Suburb to SA2'!$A$2:$A$467,0))</f>
        <v>Adelaide - North</v>
      </c>
      <c r="J70" s="4">
        <f>SUMIF('1.1-1 AGN Customer Numbers'!$A$6:$A$418,$A70,'1.1-1 AGN Customer Numbers'!$D$6:$D$418)</f>
        <v>18</v>
      </c>
      <c r="V70" s="52" t="s">
        <v>193</v>
      </c>
      <c r="W70" s="50">
        <v>424</v>
      </c>
      <c r="X70" s="50">
        <v>517</v>
      </c>
      <c r="Y70" s="4">
        <f t="shared" si="7"/>
        <v>0.82011605415860733</v>
      </c>
    </row>
    <row r="71" spans="1:25" x14ac:dyDescent="0.25">
      <c r="A71" s="44" t="s">
        <v>484</v>
      </c>
      <c r="B71" s="4">
        <f>SUMIF('1.1-1 AGN Customer Numbers'!$A$6:$A$418,$A71,'1.1-1 AGN Customer Numbers'!$C$6:$C$418)</f>
        <v>917</v>
      </c>
      <c r="C71" s="4">
        <f>IFERROR(INDEX('[30]1.6 AGN New Res Conn by suburb'!$H$2:$H$377,MATCH($A71,'[30]1.6 AGN New Res Conn by suburb'!$A$2:$A$377,0)),"")</f>
        <v>67</v>
      </c>
      <c r="D71" s="56">
        <f t="shared" si="5"/>
        <v>7.3064340239912762E-2</v>
      </c>
      <c r="E71" s="4">
        <f>IFERROR(INDEX('1.1-2 SAPN-Mar18'!$B$2:$B$1621,MATCH($A71,'1.1-2 SAPN-Mar18'!$A$2:$A$1621,0)),"")</f>
        <v>1184</v>
      </c>
      <c r="F71" s="56">
        <f t="shared" si="6"/>
        <v>0.7744932432432432</v>
      </c>
      <c r="G71" s="4">
        <f>VALUE(IFERROR(INDEX('[31]All MIRNs SA'!$B$5:$B$422,MATCH($A71,'[31]All MIRNs SA'!$A$5:$A$422,0)),""))</f>
        <v>5041</v>
      </c>
      <c r="H71" s="4" t="str">
        <f>INDEX('[30]1.6 Suburb to SA2'!$C$2:$C$467,MATCH('1.5 Residential Penetration'!$A71,'[30]1.6 Suburb to SA2'!$A$2:$A$467,0))</f>
        <v>Mitcham</v>
      </c>
      <c r="I71" s="4" t="str">
        <f>INDEX('[30]1.6 Suburb to SA2'!$D$2:$D$467,MATCH('1.5 Residential Penetration'!$A71,'[30]1.6 Suburb to SA2'!$A$2:$A$467,0))</f>
        <v>Adelaide - South</v>
      </c>
      <c r="J71" s="4">
        <f>SUMIF('1.1-1 AGN Customer Numbers'!$A$6:$A$418,$A71,'1.1-1 AGN Customer Numbers'!$D$6:$D$418)</f>
        <v>26</v>
      </c>
      <c r="V71" s="52" t="s">
        <v>169</v>
      </c>
      <c r="W71" s="50">
        <v>449</v>
      </c>
      <c r="X71" s="50">
        <v>537</v>
      </c>
      <c r="Y71" s="4">
        <f t="shared" si="7"/>
        <v>0.83612662942271876</v>
      </c>
    </row>
    <row r="72" spans="1:25" x14ac:dyDescent="0.25">
      <c r="A72" s="44" t="s">
        <v>483</v>
      </c>
      <c r="B72" s="4">
        <f>SUMIF('1.1-1 AGN Customer Numbers'!$A$6:$A$418,$A72,'1.1-1 AGN Customer Numbers'!$C$6:$C$418)</f>
        <v>1325</v>
      </c>
      <c r="C72" s="4">
        <f>IFERROR(INDEX('[30]1.6 AGN New Res Conn by suburb'!$H$2:$H$377,MATCH($A72,'[30]1.6 AGN New Res Conn by suburb'!$A$2:$A$377,0)),"")</f>
        <v>80</v>
      </c>
      <c r="D72" s="56">
        <f t="shared" si="5"/>
        <v>6.0377358490566038E-2</v>
      </c>
      <c r="E72" s="4">
        <f>IFERROR(INDEX('1.1-2 SAPN-Mar18'!$B$2:$B$1621,MATCH($A72,'1.1-2 SAPN-Mar18'!$A$2:$A$1621,0)),"")</f>
        <v>1564</v>
      </c>
      <c r="F72" s="56">
        <f t="shared" si="6"/>
        <v>0.84718670076726343</v>
      </c>
      <c r="G72" s="4">
        <f>VALUE(IFERROR(INDEX('[31]All MIRNs SA'!$B$5:$B$422,MATCH($A72,'[31]All MIRNs SA'!$A$5:$A$422,0)),""))</f>
        <v>5075</v>
      </c>
      <c r="H72" s="4" t="str">
        <f>INDEX('[30]1.6 Suburb to SA2'!$C$2:$C$467,MATCH('1.5 Residential Penetration'!$A72,'[30]1.6 Suburb to SA2'!$A$2:$A$467,0))</f>
        <v>Tea Tree Gully</v>
      </c>
      <c r="I72" s="4" t="str">
        <f>INDEX('[30]1.6 Suburb to SA2'!$D$2:$D$467,MATCH('1.5 Residential Penetration'!$A72,'[30]1.6 Suburb to SA2'!$A$2:$A$467,0))</f>
        <v>Adelaide - North</v>
      </c>
      <c r="J72" s="4">
        <f>SUMIF('1.1-1 AGN Customer Numbers'!$A$6:$A$418,$A72,'1.1-1 AGN Customer Numbers'!$D$6:$D$418)</f>
        <v>15</v>
      </c>
      <c r="V72" s="52" t="s">
        <v>162</v>
      </c>
      <c r="W72" s="50">
        <v>1</v>
      </c>
      <c r="X72" s="50">
        <v>122</v>
      </c>
      <c r="Y72" s="4">
        <f t="shared" si="7"/>
        <v>8.1967213114754103E-3</v>
      </c>
    </row>
    <row r="73" spans="1:25" x14ac:dyDescent="0.25">
      <c r="A73" s="44" t="s">
        <v>482</v>
      </c>
      <c r="B73" s="4">
        <f>SUMIF('1.1-1 AGN Customer Numbers'!$A$6:$A$418,$A73,'1.1-1 AGN Customer Numbers'!$C$6:$C$418)</f>
        <v>392</v>
      </c>
      <c r="C73" s="4">
        <f>IFERROR(INDEX('[30]1.6 AGN New Res Conn by suburb'!$H$2:$H$377,MATCH($A73,'[30]1.6 AGN New Res Conn by suburb'!$A$2:$A$377,0)),"")</f>
        <v>34</v>
      </c>
      <c r="D73" s="56">
        <f t="shared" si="5"/>
        <v>8.673469387755102E-2</v>
      </c>
      <c r="E73" s="4">
        <f>IFERROR(INDEX('1.1-2 SAPN-Mar18'!$B$2:$B$1621,MATCH($A73,'1.1-2 SAPN-Mar18'!$A$2:$A$1621,0)),"")</f>
        <v>536</v>
      </c>
      <c r="F73" s="56">
        <f t="shared" si="6"/>
        <v>0.73134328358208955</v>
      </c>
      <c r="G73" s="4">
        <f>VALUE(IFERROR(INDEX('[31]All MIRNs SA'!$B$5:$B$422,MATCH($A73,'[31]All MIRNs SA'!$A$5:$A$422,0)),""))</f>
        <v>5008</v>
      </c>
      <c r="H73" s="4" t="str">
        <f>INDEX('[30]1.6 Suburb to SA2'!$C$2:$C$467,MATCH('1.5 Residential Penetration'!$A73,'[30]1.6 Suburb to SA2'!$A$2:$A$467,0))</f>
        <v>Port Adelaide - West</v>
      </c>
      <c r="I73" s="4" t="str">
        <f>INDEX('[30]1.6 Suburb to SA2'!$D$2:$D$467,MATCH('1.5 Residential Penetration'!$A73,'[30]1.6 Suburb to SA2'!$A$2:$A$467,0))</f>
        <v>Adelaide - West</v>
      </c>
      <c r="J73" s="4">
        <f>SUMIF('1.1-1 AGN Customer Numbers'!$A$6:$A$418,$A73,'1.1-1 AGN Customer Numbers'!$D$6:$D$418)</f>
        <v>2</v>
      </c>
      <c r="V73" s="52" t="s">
        <v>147</v>
      </c>
      <c r="W73" s="50">
        <v>538</v>
      </c>
      <c r="X73" s="50">
        <v>658</v>
      </c>
      <c r="Y73" s="4">
        <f t="shared" si="7"/>
        <v>0.81762917933130697</v>
      </c>
    </row>
    <row r="74" spans="1:25" x14ac:dyDescent="0.25">
      <c r="A74" s="44" t="s">
        <v>481</v>
      </c>
      <c r="B74" s="4">
        <f>SUMIF('1.1-1 AGN Customer Numbers'!$A$6:$A$418,$A74,'1.1-1 AGN Customer Numbers'!$C$6:$C$418)</f>
        <v>257</v>
      </c>
      <c r="C74" s="4">
        <f>IFERROR(INDEX('[30]1.6 AGN New Res Conn by suburb'!$H$2:$H$377,MATCH($A74,'[30]1.6 AGN New Res Conn by suburb'!$A$2:$A$377,0)),"")</f>
        <v>182</v>
      </c>
      <c r="D74" s="56">
        <f t="shared" si="5"/>
        <v>0.70817120622568097</v>
      </c>
      <c r="E74" s="4">
        <f>IFERROR(INDEX('1.1-2 SAPN-Mar18'!$B$2:$B$1621,MATCH($A74,'1.1-2 SAPN-Mar18'!$A$2:$A$1621,0)),"")</f>
        <v>276</v>
      </c>
      <c r="F74" s="56">
        <f t="shared" si="6"/>
        <v>0.9311594202898551</v>
      </c>
      <c r="G74" s="4">
        <f>VALUE(IFERROR(INDEX('[31]All MIRNs SA'!$B$5:$B$422,MATCH($A74,'[31]All MIRNs SA'!$A$5:$A$422,0)),""))</f>
        <v>5110</v>
      </c>
      <c r="H74" s="4" t="str">
        <f>INDEX('[30]1.6 Suburb to SA2'!$C$2:$C$467,MATCH('1.5 Residential Penetration'!$A74,'[30]1.6 Suburb to SA2'!$A$2:$A$467,0))</f>
        <v>Salisbury</v>
      </c>
      <c r="I74" s="4" t="str">
        <f>INDEX('[30]1.6 Suburb to SA2'!$D$2:$D$467,MATCH('1.5 Residential Penetration'!$A74,'[30]1.6 Suburb to SA2'!$A$2:$A$467,0))</f>
        <v>Adelaide - North</v>
      </c>
      <c r="J74" s="4">
        <f>SUMIF('1.1-1 AGN Customer Numbers'!$A$6:$A$418,$A74,'1.1-1 AGN Customer Numbers'!$D$6:$D$418)</f>
        <v>3</v>
      </c>
      <c r="V74" s="52" t="s">
        <v>145</v>
      </c>
      <c r="W74" s="50">
        <v>564</v>
      </c>
      <c r="X74" s="50">
        <v>723</v>
      </c>
      <c r="Y74" s="4">
        <f t="shared" si="7"/>
        <v>0.78008298755186722</v>
      </c>
    </row>
    <row r="75" spans="1:25" x14ac:dyDescent="0.25">
      <c r="A75" s="44" t="s">
        <v>480</v>
      </c>
      <c r="B75" s="4">
        <f>SUMIF('1.1-1 AGN Customer Numbers'!$A$6:$A$418,$A75,'1.1-1 AGN Customer Numbers'!$C$6:$C$418)</f>
        <v>1255</v>
      </c>
      <c r="C75" s="4">
        <f>IFERROR(INDEX('[30]1.6 AGN New Res Conn by suburb'!$H$2:$H$377,MATCH($A75,'[30]1.6 AGN New Res Conn by suburb'!$A$2:$A$377,0)),"")</f>
        <v>214</v>
      </c>
      <c r="D75" s="56">
        <f t="shared" si="5"/>
        <v>0.17051792828685258</v>
      </c>
      <c r="E75" s="4">
        <f>IFERROR(INDEX('1.1-2 SAPN-Mar18'!$B$2:$B$1621,MATCH($A75,'1.1-2 SAPN-Mar18'!$A$2:$A$1621,0)),"")</f>
        <v>1377</v>
      </c>
      <c r="F75" s="56">
        <f t="shared" si="6"/>
        <v>0.91140159767610751</v>
      </c>
      <c r="G75" s="4">
        <f>VALUE(IFERROR(INDEX('[31]All MIRNs SA'!$B$5:$B$422,MATCH($A75,'[31]All MIRNs SA'!$A$5:$A$422,0)),""))</f>
        <v>5048</v>
      </c>
      <c r="H75" s="4" t="str">
        <f>INDEX('[30]1.6 Suburb to SA2'!$C$2:$C$467,MATCH('1.5 Residential Penetration'!$A75,'[30]1.6 Suburb to SA2'!$A$2:$A$467,0))</f>
        <v>Marion</v>
      </c>
      <c r="I75" s="4" t="str">
        <f>INDEX('[30]1.6 Suburb to SA2'!$D$2:$D$467,MATCH('1.5 Residential Penetration'!$A75,'[30]1.6 Suburb to SA2'!$A$2:$A$467,0))</f>
        <v>Adelaide - South</v>
      </c>
      <c r="J75" s="4">
        <f>SUMIF('1.1-1 AGN Customer Numbers'!$A$6:$A$418,$A75,'1.1-1 AGN Customer Numbers'!$D$6:$D$418)</f>
        <v>4</v>
      </c>
      <c r="V75" s="52" t="s">
        <v>144</v>
      </c>
      <c r="W75" s="50">
        <v>1207</v>
      </c>
      <c r="X75" s="50">
        <v>1395</v>
      </c>
      <c r="Y75" s="4">
        <f t="shared" si="7"/>
        <v>0.8652329749103943</v>
      </c>
    </row>
    <row r="76" spans="1:25" x14ac:dyDescent="0.25">
      <c r="A76" s="44" t="s">
        <v>479</v>
      </c>
      <c r="B76" s="4">
        <f>SUMIF('1.1-1 AGN Customer Numbers'!$A$6:$A$418,$A76,'1.1-1 AGN Customer Numbers'!$C$6:$C$418)</f>
        <v>80</v>
      </c>
      <c r="C76" s="4">
        <f>IFERROR(INDEX('[30]1.6 AGN New Res Conn by suburb'!$H$2:$H$377,MATCH($A76,'[30]1.6 AGN New Res Conn by suburb'!$A$2:$A$377,0)),"")</f>
        <v>10</v>
      </c>
      <c r="D76" s="56">
        <f t="shared" si="5"/>
        <v>0.125</v>
      </c>
      <c r="E76" s="4">
        <f>IFERROR(INDEX('1.1-2 SAPN-Mar18'!$B$2:$B$1621,MATCH($A76,'1.1-2 SAPN-Mar18'!$A$2:$A$1621,0)),"")</f>
        <v>117</v>
      </c>
      <c r="F76" s="56">
        <f t="shared" si="6"/>
        <v>0.68376068376068377</v>
      </c>
      <c r="G76" s="4">
        <f>VALUE(IFERROR(INDEX('[31]All MIRNs SA'!$B$5:$B$422,MATCH($A76,'[31]All MIRNs SA'!$A$5:$A$422,0)),""))</f>
        <v>5094</v>
      </c>
      <c r="H76" s="4" t="str">
        <f>INDEX('[30]1.6 Suburb to SA2'!$C$2:$C$467,MATCH('1.5 Residential Penetration'!$A76,'[30]1.6 Suburb to SA2'!$A$2:$A$467,0))</f>
        <v>Port Adelaide - East</v>
      </c>
      <c r="I76" s="4" t="str">
        <f>INDEX('[30]1.6 Suburb to SA2'!$D$2:$D$467,MATCH('1.5 Residential Penetration'!$A76,'[30]1.6 Suburb to SA2'!$A$2:$A$467,0))</f>
        <v>Adelaide - North</v>
      </c>
      <c r="J76" s="4">
        <f>SUMIF('1.1-1 AGN Customer Numbers'!$A$6:$A$418,$A76,'1.1-1 AGN Customer Numbers'!$D$6:$D$418)</f>
        <v>35</v>
      </c>
      <c r="V76" s="52" t="s">
        <v>143</v>
      </c>
      <c r="W76" s="50">
        <v>408</v>
      </c>
      <c r="X76" s="50">
        <v>508</v>
      </c>
      <c r="Y76" s="4">
        <f t="shared" si="7"/>
        <v>0.80314960629921262</v>
      </c>
    </row>
    <row r="77" spans="1:25" x14ac:dyDescent="0.25">
      <c r="A77" s="44" t="s">
        <v>478</v>
      </c>
      <c r="B77" s="4">
        <f>SUMIF('1.1-1 AGN Customer Numbers'!$A$6:$A$418,$A77,'1.1-1 AGN Customer Numbers'!$C$6:$C$418)</f>
        <v>251</v>
      </c>
      <c r="C77" s="4">
        <f>IFERROR(INDEX('[30]1.6 AGN New Res Conn by suburb'!$H$2:$H$377,MATCH($A77,'[30]1.6 AGN New Res Conn by suburb'!$A$2:$A$377,0)),"")</f>
        <v>11</v>
      </c>
      <c r="D77" s="56">
        <f t="shared" si="5"/>
        <v>4.3824701195219126E-2</v>
      </c>
      <c r="E77" s="4">
        <f>IFERROR(INDEX('1.1-2 SAPN-Mar18'!$B$2:$B$1621,MATCH($A77,'1.1-2 SAPN-Mar18'!$A$2:$A$1621,0)),"")</f>
        <v>285</v>
      </c>
      <c r="F77" s="56">
        <f t="shared" si="6"/>
        <v>0.88070175438596487</v>
      </c>
      <c r="G77" s="4">
        <f>VALUE(IFERROR(INDEX('[31]All MIRNs SA'!$B$5:$B$422,MATCH($A77,'[31]All MIRNs SA'!$A$5:$A$422,0)),""))</f>
        <v>5008</v>
      </c>
      <c r="H77" s="4" t="str">
        <f>INDEX('[30]1.6 Suburb to SA2'!$C$2:$C$467,MATCH('1.5 Residential Penetration'!$A77,'[30]1.6 Suburb to SA2'!$A$2:$A$467,0))</f>
        <v>Port Adelaide - West</v>
      </c>
      <c r="I77" s="4" t="str">
        <f>INDEX('[30]1.6 Suburb to SA2'!$D$2:$D$467,MATCH('1.5 Residential Penetration'!$A77,'[30]1.6 Suburb to SA2'!$A$2:$A$467,0))</f>
        <v>Adelaide - West</v>
      </c>
      <c r="J77" s="4">
        <f>SUMIF('1.1-1 AGN Customer Numbers'!$A$6:$A$418,$A77,'1.1-1 AGN Customer Numbers'!$D$6:$D$418)</f>
        <v>14</v>
      </c>
      <c r="V77" s="52" t="s">
        <v>141</v>
      </c>
      <c r="W77" s="50">
        <v>361</v>
      </c>
      <c r="X77" s="50">
        <v>460</v>
      </c>
      <c r="Y77" s="4">
        <f t="shared" si="7"/>
        <v>0.7847826086956522</v>
      </c>
    </row>
    <row r="78" spans="1:25" x14ac:dyDescent="0.25">
      <c r="A78" s="44" t="s">
        <v>477</v>
      </c>
      <c r="B78" s="4">
        <f>SUMIF('1.1-1 AGN Customer Numbers'!$A$6:$A$418,$A78,'1.1-1 AGN Customer Numbers'!$C$6:$C$418)</f>
        <v>639</v>
      </c>
      <c r="C78" s="4">
        <f>IFERROR(INDEX('[30]1.6 AGN New Res Conn by suburb'!$H$2:$H$377,MATCH($A78,'[30]1.6 AGN New Res Conn by suburb'!$A$2:$A$377,0)),"")</f>
        <v>9</v>
      </c>
      <c r="D78" s="56">
        <f t="shared" si="5"/>
        <v>1.4084507042253521E-2</v>
      </c>
      <c r="E78" s="4">
        <f>IFERROR(INDEX('1.1-2 SAPN-Mar18'!$B$2:$B$1621,MATCH($A78,'1.1-2 SAPN-Mar18'!$A$2:$A$1621,0)),"")</f>
        <v>723</v>
      </c>
      <c r="F78" s="56">
        <f t="shared" si="6"/>
        <v>0.88381742738589208</v>
      </c>
      <c r="G78" s="4">
        <f>VALUE(IFERROR(INDEX('[31]All MIRNs SA'!$B$5:$B$422,MATCH($A78,'[31]All MIRNs SA'!$A$5:$A$422,0)),""))</f>
        <v>5065</v>
      </c>
      <c r="H78" s="4" t="str">
        <f>INDEX('[30]1.6 Suburb to SA2'!$C$2:$C$467,MATCH('1.5 Residential Penetration'!$A78,'[30]1.6 Suburb to SA2'!$A$2:$A$467,0))</f>
        <v>Burnside</v>
      </c>
      <c r="I78" s="4" t="str">
        <f>INDEX('[30]1.6 Suburb to SA2'!$D$2:$D$467,MATCH('1.5 Residential Penetration'!$A78,'[30]1.6 Suburb to SA2'!$A$2:$A$467,0))</f>
        <v>Adelaide - Central and Hills</v>
      </c>
      <c r="J78" s="4">
        <f>SUMIF('1.1-1 AGN Customer Numbers'!$A$6:$A$418,$A78,'1.1-1 AGN Customer Numbers'!$D$6:$D$418)</f>
        <v>20</v>
      </c>
      <c r="V78" s="52" t="s">
        <v>128</v>
      </c>
      <c r="W78" s="50">
        <v>128</v>
      </c>
      <c r="X78" s="50">
        <v>333</v>
      </c>
      <c r="Y78" s="4">
        <f t="shared" si="7"/>
        <v>0.38438438438438438</v>
      </c>
    </row>
    <row r="79" spans="1:25" x14ac:dyDescent="0.25">
      <c r="A79" s="44" t="s">
        <v>476</v>
      </c>
      <c r="B79" s="4">
        <f>SUMIF('1.1-1 AGN Customer Numbers'!$A$6:$A$418,$A79,'1.1-1 AGN Customer Numbers'!$C$6:$C$418)</f>
        <v>228</v>
      </c>
      <c r="C79" s="4">
        <f>IFERROR(INDEX('[30]1.6 AGN New Res Conn by suburb'!$H$2:$H$377,MATCH($A79,'[30]1.6 AGN New Res Conn by suburb'!$A$2:$A$377,0)),"")</f>
        <v>5</v>
      </c>
      <c r="D79" s="56">
        <f t="shared" si="5"/>
        <v>2.1929824561403508E-2</v>
      </c>
      <c r="E79" s="4">
        <f>IFERROR(INDEX('1.1-2 SAPN-Mar18'!$B$2:$B$1621,MATCH($A79,'1.1-2 SAPN-Mar18'!$A$2:$A$1621,0)),"")</f>
        <v>449</v>
      </c>
      <c r="F79" s="56">
        <f t="shared" si="6"/>
        <v>0.50779510022271712</v>
      </c>
      <c r="G79" s="4">
        <f>VALUE(IFERROR(INDEX('[31]All MIRNs SA'!$B$5:$B$422,MATCH($A79,'[31]All MIRNs SA'!$A$5:$A$422,0)),""))</f>
        <v>5063</v>
      </c>
      <c r="H79" s="4" t="str">
        <f>INDEX('[30]1.6 Suburb to SA2'!$C$2:$C$467,MATCH('1.5 Residential Penetration'!$A79,'[30]1.6 Suburb to SA2'!$A$2:$A$467,0))</f>
        <v>Burnside</v>
      </c>
      <c r="I79" s="4" t="str">
        <f>INDEX('[30]1.6 Suburb to SA2'!$D$2:$D$467,MATCH('1.5 Residential Penetration'!$A79,'[30]1.6 Suburb to SA2'!$A$2:$A$467,0))</f>
        <v>Adelaide - Central and Hills</v>
      </c>
      <c r="J79" s="4">
        <f>SUMIF('1.1-1 AGN Customer Numbers'!$A$6:$A$418,$A79,'1.1-1 AGN Customer Numbers'!$D$6:$D$418)</f>
        <v>28</v>
      </c>
      <c r="V79" s="52" t="s">
        <v>126</v>
      </c>
      <c r="W79" s="50">
        <v>56</v>
      </c>
      <c r="X79" s="50">
        <v>73</v>
      </c>
      <c r="Y79" s="4">
        <f t="shared" si="7"/>
        <v>0.76712328767123283</v>
      </c>
    </row>
    <row r="80" spans="1:25" x14ac:dyDescent="0.25">
      <c r="A80" s="44" t="s">
        <v>475</v>
      </c>
      <c r="B80" s="4">
        <f>SUMIF('1.1-1 AGN Customer Numbers'!$A$6:$A$418,$A80,'1.1-1 AGN Customer Numbers'!$C$6:$C$418)</f>
        <v>535</v>
      </c>
      <c r="C80" s="4">
        <f>IFERROR(INDEX('[30]1.6 AGN New Res Conn by suburb'!$H$2:$H$377,MATCH($A80,'[30]1.6 AGN New Res Conn by suburb'!$A$2:$A$377,0)),"")</f>
        <v>19</v>
      </c>
      <c r="D80" s="56">
        <f t="shared" si="5"/>
        <v>3.5514018691588788E-2</v>
      </c>
      <c r="E80" s="4">
        <f>IFERROR(INDEX('1.1-2 SAPN-Mar18'!$B$2:$B$1621,MATCH($A80,'1.1-2 SAPN-Mar18'!$A$2:$A$1621,0)),"")</f>
        <v>1177</v>
      </c>
      <c r="F80" s="56">
        <f t="shared" si="6"/>
        <v>0.45454545454545453</v>
      </c>
      <c r="G80" s="4">
        <f>VALUE(IFERROR(INDEX('[31]All MIRNs SA'!$B$5:$B$422,MATCH($A80,'[31]All MIRNs SA'!$A$5:$A$422,0)),""))</f>
        <v>5050</v>
      </c>
      <c r="H80" s="4" t="str">
        <f>INDEX('[30]1.6 Suburb to SA2'!$C$2:$C$467,MATCH('1.5 Residential Penetration'!$A80,'[30]1.6 Suburb to SA2'!$A$2:$A$467,0))</f>
        <v>Mitcham</v>
      </c>
      <c r="I80" s="4" t="str">
        <f>INDEX('[30]1.6 Suburb to SA2'!$D$2:$D$467,MATCH('1.5 Residential Penetration'!$A80,'[30]1.6 Suburb to SA2'!$A$2:$A$467,0))</f>
        <v>Adelaide - South</v>
      </c>
      <c r="J80" s="4">
        <f>SUMIF('1.1-1 AGN Customer Numbers'!$A$6:$A$418,$A80,'1.1-1 AGN Customer Numbers'!$D$6:$D$418)</f>
        <v>6</v>
      </c>
      <c r="V80" s="52" t="s">
        <v>122</v>
      </c>
      <c r="W80" s="50">
        <v>957</v>
      </c>
      <c r="X80" s="50">
        <v>1168</v>
      </c>
      <c r="Y80" s="4">
        <f t="shared" si="7"/>
        <v>0.81934931506849318</v>
      </c>
    </row>
    <row r="81" spans="1:25" x14ac:dyDescent="0.25">
      <c r="A81" s="44" t="s">
        <v>473</v>
      </c>
      <c r="B81" s="4">
        <f>SUMIF('1.1-1 AGN Customer Numbers'!$A$6:$A$418,$A81,'1.1-1 AGN Customer Numbers'!$C$6:$C$418)</f>
        <v>0</v>
      </c>
      <c r="C81" s="4" t="str">
        <f>IFERROR(INDEX('[30]1.6 AGN New Res Conn by suburb'!$H$2:$H$377,MATCH($A81,'[30]1.6 AGN New Res Conn by suburb'!$A$2:$A$377,0)),"")</f>
        <v/>
      </c>
      <c r="D81" s="56" t="str">
        <f t="shared" si="5"/>
        <v/>
      </c>
      <c r="E81" s="4" t="str">
        <f>IFERROR(INDEX('1.1-2 SAPN-Mar18'!$B$2:$B$1621,MATCH($A81,'1.1-2 SAPN-Mar18'!$A$2:$A$1621,0)),"")</f>
        <v/>
      </c>
      <c r="F81" s="56">
        <f t="shared" si="6"/>
        <v>0</v>
      </c>
      <c r="G81" s="4">
        <f>VALUE(IFERROR(INDEX('[31]All MIRNs SA'!$B$5:$B$422,MATCH($A81,'[31]All MIRNs SA'!$A$5:$A$422,0)),""))</f>
        <v>5111</v>
      </c>
      <c r="H81" s="4" t="str">
        <f>INDEX('[30]1.6 Suburb to SA2'!$C$2:$C$467,MATCH('1.5 Residential Penetration'!$A81,'[30]1.6 Suburb to SA2'!$A$2:$A$467,0))</f>
        <v>Salisbury</v>
      </c>
      <c r="I81" s="4" t="str">
        <f>INDEX('[30]1.6 Suburb to SA2'!$D$2:$D$467,MATCH('1.5 Residential Penetration'!$A81,'[30]1.6 Suburb to SA2'!$A$2:$A$467,0))</f>
        <v>Adelaide - North</v>
      </c>
      <c r="J81" s="4">
        <f>SUMIF('1.1-1 AGN Customer Numbers'!$A$6:$A$418,$A81,'1.1-1 AGN Customer Numbers'!$D$6:$D$418)</f>
        <v>12</v>
      </c>
      <c r="V81" s="52" t="s">
        <v>117</v>
      </c>
      <c r="W81" s="50">
        <v>1450</v>
      </c>
      <c r="X81" s="50">
        <v>1652</v>
      </c>
      <c r="Y81" s="4">
        <f t="shared" si="7"/>
        <v>0.87772397094430987</v>
      </c>
    </row>
    <row r="82" spans="1:25" x14ac:dyDescent="0.25">
      <c r="A82" s="44" t="s">
        <v>471</v>
      </c>
      <c r="B82" s="4">
        <f>SUMIF('1.1-1 AGN Customer Numbers'!$A$6:$A$418,$A82,'1.1-1 AGN Customer Numbers'!$C$6:$C$418)</f>
        <v>1</v>
      </c>
      <c r="C82" s="4" t="str">
        <f>IFERROR(INDEX('[30]1.6 AGN New Res Conn by suburb'!$H$2:$H$377,MATCH($A82,'[30]1.6 AGN New Res Conn by suburb'!$A$2:$A$377,0)),"")</f>
        <v/>
      </c>
      <c r="D82" s="56" t="str">
        <f t="shared" si="5"/>
        <v/>
      </c>
      <c r="E82" s="4">
        <f>IFERROR(INDEX('1.1-2 SAPN-Mar18'!$B$2:$B$1621,MATCH($A82,'1.1-2 SAPN-Mar18'!$A$2:$A$1621,0)),"")</f>
        <v>6</v>
      </c>
      <c r="F82" s="56">
        <f t="shared" si="6"/>
        <v>0.16666666666666666</v>
      </c>
      <c r="G82" s="4">
        <f>VALUE(IFERROR(INDEX('[31]All MIRNs SA'!$B$5:$B$422,MATCH($A82,'[31]All MIRNs SA'!$A$5:$A$422,0)),""))</f>
        <v>5113</v>
      </c>
      <c r="H82" s="4" t="str">
        <f>INDEX('[30]1.6 Suburb to SA2'!$C$2:$C$467,MATCH('1.5 Residential Penetration'!$A82,'[30]1.6 Suburb to SA2'!$A$2:$A$467,0))</f>
        <v>Playford</v>
      </c>
      <c r="I82" s="4" t="str">
        <f>INDEX('[30]1.6 Suburb to SA2'!$D$2:$D$467,MATCH('1.5 Residential Penetration'!$A82,'[30]1.6 Suburb to SA2'!$A$2:$A$467,0))</f>
        <v>Adelaide - North</v>
      </c>
      <c r="J82" s="4">
        <f>SUMIF('1.1-1 AGN Customer Numbers'!$A$6:$A$418,$A82,'1.1-1 AGN Customer Numbers'!$D$6:$D$418)</f>
        <v>32</v>
      </c>
      <c r="V82" s="52" t="s">
        <v>115</v>
      </c>
      <c r="W82" s="50">
        <v>451</v>
      </c>
      <c r="X82" s="50">
        <v>524</v>
      </c>
      <c r="Y82" s="4">
        <f t="shared" si="7"/>
        <v>0.86068702290076338</v>
      </c>
    </row>
    <row r="83" spans="1:25" x14ac:dyDescent="0.25">
      <c r="A83" s="44" t="s">
        <v>470</v>
      </c>
      <c r="B83" s="4">
        <f>SUMIF('1.1-1 AGN Customer Numbers'!$A$6:$A$418,$A83,'1.1-1 AGN Customer Numbers'!$C$6:$C$418)</f>
        <v>1619</v>
      </c>
      <c r="C83" s="4">
        <f>IFERROR(INDEX('[30]1.6 AGN New Res Conn by suburb'!$H$2:$H$377,MATCH($A83,'[30]1.6 AGN New Res Conn by suburb'!$A$2:$A$377,0)),"")</f>
        <v>136</v>
      </c>
      <c r="D83" s="56">
        <f t="shared" si="5"/>
        <v>8.4002470660901787E-2</v>
      </c>
      <c r="E83" s="4">
        <f>IFERROR(INDEX('1.1-2 SAPN-Mar18'!$B$2:$B$1621,MATCH($A83,'1.1-2 SAPN-Mar18'!$A$2:$A$1621,0)),"")</f>
        <v>2200</v>
      </c>
      <c r="F83" s="56">
        <f t="shared" si="6"/>
        <v>0.73590909090909096</v>
      </c>
      <c r="G83" s="4">
        <f>VALUE(IFERROR(INDEX('[31]All MIRNs SA'!$B$5:$B$422,MATCH($A83,'[31]All MIRNs SA'!$A$5:$A$422,0)),""))</f>
        <v>5039</v>
      </c>
      <c r="H83" s="4" t="str">
        <f>INDEX('[30]1.6 Suburb to SA2'!$C$2:$C$467,MATCH('1.5 Residential Penetration'!$A83,'[30]1.6 Suburb to SA2'!$A$2:$A$467,0))</f>
        <v>Marion</v>
      </c>
      <c r="I83" s="4" t="str">
        <f>INDEX('[30]1.6 Suburb to SA2'!$D$2:$D$467,MATCH('1.5 Residential Penetration'!$A83,'[30]1.6 Suburb to SA2'!$A$2:$A$467,0))</f>
        <v>Adelaide - South</v>
      </c>
      <c r="J83" s="4">
        <f>SUMIF('1.1-1 AGN Customer Numbers'!$A$6:$A$418,$A83,'1.1-1 AGN Customer Numbers'!$D$6:$D$418)</f>
        <v>87</v>
      </c>
      <c r="V83" s="52" t="s">
        <v>111</v>
      </c>
      <c r="W83" s="50">
        <v>535</v>
      </c>
      <c r="X83" s="50">
        <v>647</v>
      </c>
      <c r="Y83" s="4">
        <f t="shared" si="7"/>
        <v>0.82689335394126739</v>
      </c>
    </row>
    <row r="84" spans="1:25" x14ac:dyDescent="0.25">
      <c r="A84" s="44" t="s">
        <v>469</v>
      </c>
      <c r="B84" s="4">
        <f>SUMIF('1.1-1 AGN Customer Numbers'!$A$6:$A$418,$A84,'1.1-1 AGN Customer Numbers'!$C$6:$C$418)</f>
        <v>188</v>
      </c>
      <c r="C84" s="4">
        <f>IFERROR(INDEX('[30]1.6 AGN New Res Conn by suburb'!$H$2:$H$377,MATCH($A84,'[30]1.6 AGN New Res Conn by suburb'!$A$2:$A$377,0)),"")</f>
        <v>5</v>
      </c>
      <c r="D84" s="56">
        <f t="shared" si="5"/>
        <v>2.6595744680851064E-2</v>
      </c>
      <c r="E84" s="4">
        <f>IFERROR(INDEX('1.1-2 SAPN-Mar18'!$B$2:$B$1621,MATCH($A84,'1.1-2 SAPN-Mar18'!$A$2:$A$1621,0)),"")</f>
        <v>515</v>
      </c>
      <c r="F84" s="56">
        <f t="shared" si="6"/>
        <v>0.36504854368932038</v>
      </c>
      <c r="G84" s="4">
        <f>VALUE(IFERROR(INDEX('[31]All MIRNs SA'!$B$5:$B$422,MATCH($A84,'[31]All MIRNs SA'!$A$5:$A$422,0)),""))</f>
        <v>5112</v>
      </c>
      <c r="H84" s="4" t="str">
        <f>INDEX('[30]1.6 Suburb to SA2'!$C$2:$C$467,MATCH('1.5 Residential Penetration'!$A84,'[30]1.6 Suburb to SA2'!$A$2:$A$467,0))</f>
        <v>Playford</v>
      </c>
      <c r="I84" s="4" t="str">
        <f>INDEX('[30]1.6 Suburb to SA2'!$D$2:$D$467,MATCH('1.5 Residential Penetration'!$A84,'[30]1.6 Suburb to SA2'!$A$2:$A$467,0))</f>
        <v>Adelaide - North</v>
      </c>
      <c r="J84" s="4">
        <f>SUMIF('1.1-1 AGN Customer Numbers'!$A$6:$A$418,$A84,'1.1-1 AGN Customer Numbers'!$D$6:$D$418)</f>
        <v>58</v>
      </c>
      <c r="V84" s="52" t="s">
        <v>105</v>
      </c>
      <c r="W84" s="50">
        <v>1611</v>
      </c>
      <c r="X84" s="50">
        <v>1973</v>
      </c>
      <c r="Y84" s="4">
        <f t="shared" si="7"/>
        <v>0.81652306132792707</v>
      </c>
    </row>
    <row r="85" spans="1:25" x14ac:dyDescent="0.25">
      <c r="A85" s="44" t="s">
        <v>468</v>
      </c>
      <c r="B85" s="4">
        <f>SUMIF('1.1-1 AGN Customer Numbers'!$A$6:$A$418,$A85,'1.1-1 AGN Customer Numbers'!$C$6:$C$418)</f>
        <v>600</v>
      </c>
      <c r="C85" s="4">
        <f>IFERROR(INDEX('[30]1.6 AGN New Res Conn by suburb'!$H$2:$H$377,MATCH($A85,'[30]1.6 AGN New Res Conn by suburb'!$A$2:$A$377,0)),"")</f>
        <v>39</v>
      </c>
      <c r="D85" s="56">
        <f t="shared" si="5"/>
        <v>6.5000000000000002E-2</v>
      </c>
      <c r="E85" s="4">
        <f>IFERROR(INDEX('1.1-2 SAPN-Mar18'!$B$2:$B$1621,MATCH($A85,'1.1-2 SAPN-Mar18'!$A$2:$A$1621,0)),"")</f>
        <v>2194</v>
      </c>
      <c r="F85" s="56">
        <f t="shared" si="6"/>
        <v>0.27347310847766637</v>
      </c>
      <c r="G85" s="4">
        <f>VALUE(IFERROR(INDEX('[31]All MIRNs SA'!$B$5:$B$422,MATCH($A85,'[31]All MIRNs SA'!$A$5:$A$422,0)),""))</f>
        <v>5113</v>
      </c>
      <c r="H85" s="4" t="str">
        <f>INDEX('[30]1.6 Suburb to SA2'!$C$2:$C$467,MATCH('1.5 Residential Penetration'!$A85,'[30]1.6 Suburb to SA2'!$A$2:$A$467,0))</f>
        <v>Playford</v>
      </c>
      <c r="I85" s="4" t="str">
        <f>INDEX('[30]1.6 Suburb to SA2'!$D$2:$D$467,MATCH('1.5 Residential Penetration'!$A85,'[30]1.6 Suburb to SA2'!$A$2:$A$467,0))</f>
        <v>Adelaide - North</v>
      </c>
      <c r="J85" s="4">
        <f>SUMIF('1.1-1 AGN Customer Numbers'!$A$6:$A$418,$A85,'1.1-1 AGN Customer Numbers'!$D$6:$D$418)</f>
        <v>13</v>
      </c>
      <c r="V85" s="52" t="s">
        <v>104</v>
      </c>
      <c r="W85" s="50">
        <v>511</v>
      </c>
      <c r="X85" s="50">
        <v>604</v>
      </c>
      <c r="Y85" s="4">
        <f t="shared" si="7"/>
        <v>0.84602649006622521</v>
      </c>
    </row>
    <row r="86" spans="1:25" x14ac:dyDescent="0.25">
      <c r="A86" s="44" t="s">
        <v>467</v>
      </c>
      <c r="B86" s="4">
        <f>SUMIF('1.1-1 AGN Customer Numbers'!$A$6:$A$418,$A86,'1.1-1 AGN Customer Numbers'!$C$6:$C$418)</f>
        <v>762</v>
      </c>
      <c r="C86" s="4">
        <f>IFERROR(INDEX('[30]1.6 AGN New Res Conn by suburb'!$H$2:$H$377,MATCH($A86,'[30]1.6 AGN New Res Conn by suburb'!$A$2:$A$377,0)),"")</f>
        <v>20</v>
      </c>
      <c r="D86" s="56">
        <f t="shared" si="5"/>
        <v>2.6246719160104987E-2</v>
      </c>
      <c r="E86" s="4">
        <f>IFERROR(INDEX('1.1-2 SAPN-Mar18'!$B$2:$B$1621,MATCH($A86,'1.1-2 SAPN-Mar18'!$A$2:$A$1621,0)),"")</f>
        <v>1989</v>
      </c>
      <c r="F86" s="56">
        <f t="shared" si="6"/>
        <v>0.38310708898944196</v>
      </c>
      <c r="G86" s="4">
        <f>VALUE(IFERROR(INDEX('[31]All MIRNs SA'!$B$5:$B$422,MATCH($A86,'[31]All MIRNs SA'!$A$5:$A$422,0)),""))</f>
        <v>5112</v>
      </c>
      <c r="H86" s="4" t="str">
        <f>INDEX('[30]1.6 Suburb to SA2'!$C$2:$C$467,MATCH('1.5 Residential Penetration'!$A86,'[30]1.6 Suburb to SA2'!$A$2:$A$467,0))</f>
        <v>Playford</v>
      </c>
      <c r="I86" s="4" t="str">
        <f>INDEX('[30]1.6 Suburb to SA2'!$D$2:$D$467,MATCH('1.5 Residential Penetration'!$A86,'[30]1.6 Suburb to SA2'!$A$2:$A$467,0))</f>
        <v>Adelaide - North</v>
      </c>
      <c r="J86" s="4">
        <f>SUMIF('1.1-1 AGN Customer Numbers'!$A$6:$A$418,$A86,'1.1-1 AGN Customer Numbers'!$D$6:$D$418)</f>
        <v>12</v>
      </c>
      <c r="V86" s="52" t="s">
        <v>100</v>
      </c>
      <c r="W86" s="50">
        <v>823</v>
      </c>
      <c r="X86" s="50">
        <v>985</v>
      </c>
      <c r="Y86" s="4">
        <f t="shared" si="7"/>
        <v>0.83553299492385791</v>
      </c>
    </row>
    <row r="87" spans="1:25" x14ac:dyDescent="0.25">
      <c r="A87" s="44" t="s">
        <v>466</v>
      </c>
      <c r="B87" s="4">
        <f>SUMIF('1.1-1 AGN Customer Numbers'!$A$6:$A$418,$A87,'1.1-1 AGN Customer Numbers'!$C$6:$C$418)</f>
        <v>66</v>
      </c>
      <c r="C87" s="4" t="str">
        <f>IFERROR(INDEX('[30]1.6 AGN New Res Conn by suburb'!$H$2:$H$377,MATCH($A87,'[30]1.6 AGN New Res Conn by suburb'!$A$2:$A$377,0)),"")</f>
        <v/>
      </c>
      <c r="D87" s="56" t="str">
        <f t="shared" si="5"/>
        <v/>
      </c>
      <c r="E87" s="4">
        <f>IFERROR(INDEX('1.1-2 SAPN-Mar18'!$B$2:$B$1621,MATCH($A87,'1.1-2 SAPN-Mar18'!$A$2:$A$1621,0)),"")</f>
        <v>1139</v>
      </c>
      <c r="F87" s="56">
        <f t="shared" si="6"/>
        <v>5.7945566286215978E-2</v>
      </c>
      <c r="G87" s="4">
        <f>VALUE(IFERROR(INDEX('[31]All MIRNs SA'!$B$5:$B$422,MATCH($A87,'[31]All MIRNs SA'!$A$5:$A$422,0)),""))</f>
        <v>5112</v>
      </c>
      <c r="H87" s="4" t="str">
        <f>INDEX('[30]1.6 Suburb to SA2'!$C$2:$C$467,MATCH('1.5 Residential Penetration'!$A87,'[30]1.6 Suburb to SA2'!$A$2:$A$467,0))</f>
        <v>Playford</v>
      </c>
      <c r="I87" s="4" t="str">
        <f>INDEX('[30]1.6 Suburb to SA2'!$D$2:$D$467,MATCH('1.5 Residential Penetration'!$A87,'[30]1.6 Suburb to SA2'!$A$2:$A$467,0))</f>
        <v>Adelaide - North</v>
      </c>
      <c r="J87" s="4">
        <f>SUMIF('1.1-1 AGN Customer Numbers'!$A$6:$A$418,$A87,'1.1-1 AGN Customer Numbers'!$D$6:$D$418)</f>
        <v>4</v>
      </c>
      <c r="V87" s="52" t="s">
        <v>92</v>
      </c>
      <c r="W87" s="50">
        <v>932</v>
      </c>
      <c r="X87" s="50">
        <v>1397</v>
      </c>
      <c r="Y87" s="4">
        <f t="shared" si="7"/>
        <v>0.66714387974230493</v>
      </c>
    </row>
    <row r="88" spans="1:25" x14ac:dyDescent="0.25">
      <c r="A88" s="44" t="s">
        <v>465</v>
      </c>
      <c r="B88" s="4">
        <f>SUMIF('1.1-1 AGN Customer Numbers'!$A$6:$A$418,$A88,'1.1-1 AGN Customer Numbers'!$C$6:$C$418)</f>
        <v>417</v>
      </c>
      <c r="C88" s="4">
        <f>IFERROR(INDEX('[30]1.6 AGN New Res Conn by suburb'!$H$2:$H$377,MATCH($A88,'[30]1.6 AGN New Res Conn by suburb'!$A$2:$A$377,0)),"")</f>
        <v>58</v>
      </c>
      <c r="D88" s="56">
        <f t="shared" si="5"/>
        <v>0.13908872901678657</v>
      </c>
      <c r="E88" s="4">
        <f>IFERROR(INDEX('1.1-2 SAPN-Mar18'!$B$2:$B$1621,MATCH($A88,'1.1-2 SAPN-Mar18'!$A$2:$A$1621,0)),"")</f>
        <v>1727</v>
      </c>
      <c r="F88" s="56">
        <f t="shared" si="6"/>
        <v>0.24145917776491024</v>
      </c>
      <c r="G88" s="4">
        <f>VALUE(IFERROR(INDEX('[31]All MIRNs SA'!$B$5:$B$422,MATCH($A88,'[31]All MIRNs SA'!$A$5:$A$422,0)),""))</f>
        <v>5113</v>
      </c>
      <c r="H88" s="4" t="str">
        <f>INDEX('[30]1.6 Suburb to SA2'!$C$2:$C$467,MATCH('1.5 Residential Penetration'!$A88,'[30]1.6 Suburb to SA2'!$A$2:$A$467,0))</f>
        <v>Playford</v>
      </c>
      <c r="I88" s="4" t="str">
        <f>INDEX('[30]1.6 Suburb to SA2'!$D$2:$D$467,MATCH('1.5 Residential Penetration'!$A88,'[30]1.6 Suburb to SA2'!$A$2:$A$467,0))</f>
        <v>Adelaide - North</v>
      </c>
      <c r="J88" s="4">
        <f>SUMIF('1.1-1 AGN Customer Numbers'!$A$6:$A$418,$A88,'1.1-1 AGN Customer Numbers'!$D$6:$D$418)</f>
        <v>9</v>
      </c>
      <c r="V88" s="52" t="s">
        <v>85</v>
      </c>
      <c r="W88" s="50">
        <v>570</v>
      </c>
      <c r="X88" s="50">
        <v>745</v>
      </c>
      <c r="Y88" s="4">
        <f t="shared" si="7"/>
        <v>0.7651006711409396</v>
      </c>
    </row>
    <row r="89" spans="1:25" x14ac:dyDescent="0.25">
      <c r="A89" s="44" t="s">
        <v>464</v>
      </c>
      <c r="B89" s="4">
        <f>SUMIF('1.1-1 AGN Customer Numbers'!$A$6:$A$418,$A89,'1.1-1 AGN Customer Numbers'!$C$6:$C$418)</f>
        <v>732</v>
      </c>
      <c r="C89" s="4">
        <f>IFERROR(INDEX('[30]1.6 AGN New Res Conn by suburb'!$H$2:$H$377,MATCH($A89,'[30]1.6 AGN New Res Conn by suburb'!$A$2:$A$377,0)),"")</f>
        <v>255</v>
      </c>
      <c r="D89" s="56">
        <f t="shared" si="5"/>
        <v>0.34836065573770492</v>
      </c>
      <c r="E89" s="4">
        <f>IFERROR(INDEX('1.1-2 SAPN-Mar18'!$B$2:$B$1621,MATCH($A89,'1.1-2 SAPN-Mar18'!$A$2:$A$1621,0)),"")</f>
        <v>1703</v>
      </c>
      <c r="F89" s="56">
        <f t="shared" si="6"/>
        <v>0.42982971227246036</v>
      </c>
      <c r="G89" s="4">
        <f>VALUE(IFERROR(INDEX('[31]All MIRNs SA'!$B$5:$B$422,MATCH($A89,'[31]All MIRNs SA'!$A$5:$A$422,0)),""))</f>
        <v>5113</v>
      </c>
      <c r="H89" s="4" t="str">
        <f>INDEX('[30]1.6 Suburb to SA2'!$C$2:$C$467,MATCH('1.5 Residential Penetration'!$A89,'[30]1.6 Suburb to SA2'!$A$2:$A$467,0))</f>
        <v>Playford</v>
      </c>
      <c r="I89" s="4" t="str">
        <f>INDEX('[30]1.6 Suburb to SA2'!$D$2:$D$467,MATCH('1.5 Residential Penetration'!$A89,'[30]1.6 Suburb to SA2'!$A$2:$A$467,0))</f>
        <v>Adelaide - North</v>
      </c>
      <c r="J89" s="4">
        <f>SUMIF('1.1-1 AGN Customer Numbers'!$A$6:$A$418,$A89,'1.1-1 AGN Customer Numbers'!$D$6:$D$418)</f>
        <v>17</v>
      </c>
      <c r="V89" s="52" t="s">
        <v>83</v>
      </c>
      <c r="W89" s="50">
        <v>658</v>
      </c>
      <c r="X89" s="50">
        <v>857</v>
      </c>
      <c r="Y89" s="4">
        <f t="shared" si="7"/>
        <v>0.7677946324387398</v>
      </c>
    </row>
    <row r="90" spans="1:25" x14ac:dyDescent="0.25">
      <c r="A90" s="44" t="s">
        <v>462</v>
      </c>
      <c r="B90" s="4">
        <f>SUMIF('1.1-1 AGN Customer Numbers'!$A$6:$A$418,$A90,'1.1-1 AGN Customer Numbers'!$C$6:$C$418)</f>
        <v>262</v>
      </c>
      <c r="C90" s="4">
        <f>IFERROR(INDEX('[30]1.6 AGN New Res Conn by suburb'!$H$2:$H$377,MATCH($A90,'[30]1.6 AGN New Res Conn by suburb'!$A$2:$A$377,0)),"")</f>
        <v>29</v>
      </c>
      <c r="D90" s="56">
        <f t="shared" si="5"/>
        <v>0.11068702290076336</v>
      </c>
      <c r="E90" s="4">
        <f>IFERROR(INDEX('1.1-2 SAPN-Mar18'!$B$2:$B$1621,MATCH($A90,'1.1-2 SAPN-Mar18'!$A$2:$A$1621,0)),"")</f>
        <v>1315</v>
      </c>
      <c r="F90" s="56">
        <f t="shared" si="6"/>
        <v>0.19923954372623573</v>
      </c>
      <c r="G90" s="4">
        <f>VALUE(IFERROR(INDEX('[31]All MIRNs SA'!$B$5:$B$422,MATCH($A90,'[31]All MIRNs SA'!$A$5:$A$422,0)),""))</f>
        <v>5112</v>
      </c>
      <c r="H90" s="4" t="str">
        <f>INDEX('[30]1.6 Suburb to SA2'!$C$2:$C$467,MATCH('1.5 Residential Penetration'!$A90,'[30]1.6 Suburb to SA2'!$A$2:$A$467,0))</f>
        <v>Playford</v>
      </c>
      <c r="I90" s="4" t="str">
        <f>INDEX('[30]1.6 Suburb to SA2'!$D$2:$D$467,MATCH('1.5 Residential Penetration'!$A90,'[30]1.6 Suburb to SA2'!$A$2:$A$467,0))</f>
        <v>Adelaide - North</v>
      </c>
      <c r="J90" s="4">
        <f>SUMIF('1.1-1 AGN Customer Numbers'!$A$6:$A$418,$A90,'1.1-1 AGN Customer Numbers'!$D$6:$D$418)</f>
        <v>34</v>
      </c>
      <c r="V90" s="52" t="s">
        <v>50</v>
      </c>
      <c r="W90" s="50">
        <v>141</v>
      </c>
      <c r="X90" s="50">
        <v>224</v>
      </c>
      <c r="Y90" s="4">
        <f t="shared" si="7"/>
        <v>0.6294642857142857</v>
      </c>
    </row>
    <row r="91" spans="1:25" x14ac:dyDescent="0.25">
      <c r="A91" s="44" t="s">
        <v>461</v>
      </c>
      <c r="B91" s="4">
        <f>SUMIF('1.1-1 AGN Customer Numbers'!$A$6:$A$418,$A91,'1.1-1 AGN Customer Numbers'!$C$6:$C$418)</f>
        <v>670</v>
      </c>
      <c r="C91" s="4">
        <f>IFERROR(INDEX('[30]1.6 AGN New Res Conn by suburb'!$H$2:$H$377,MATCH($A91,'[30]1.6 AGN New Res Conn by suburb'!$A$2:$A$377,0)),"")</f>
        <v>7</v>
      </c>
      <c r="D91" s="56">
        <f t="shared" si="5"/>
        <v>1.0447761194029851E-2</v>
      </c>
      <c r="E91" s="4">
        <f>IFERROR(INDEX('1.1-2 SAPN-Mar18'!$B$2:$B$1621,MATCH($A91,'1.1-2 SAPN-Mar18'!$A$2:$A$1621,0)),"")</f>
        <v>1861</v>
      </c>
      <c r="F91" s="56">
        <f t="shared" si="6"/>
        <v>0.36002149382052662</v>
      </c>
      <c r="G91" s="4">
        <f>VALUE(IFERROR(INDEX('[31]All MIRNs SA'!$B$5:$B$422,MATCH($A91,'[31]All MIRNs SA'!$A$5:$A$422,0)),""))</f>
        <v>5112</v>
      </c>
      <c r="H91" s="4" t="str">
        <f>INDEX('[30]1.6 Suburb to SA2'!$C$2:$C$467,MATCH('1.5 Residential Penetration'!$A91,'[30]1.6 Suburb to SA2'!$A$2:$A$467,0))</f>
        <v>Playford</v>
      </c>
      <c r="I91" s="4" t="str">
        <f>INDEX('[30]1.6 Suburb to SA2'!$D$2:$D$467,MATCH('1.5 Residential Penetration'!$A91,'[30]1.6 Suburb to SA2'!$A$2:$A$467,0))</f>
        <v>Adelaide - North</v>
      </c>
      <c r="J91" s="4">
        <f>SUMIF('1.1-1 AGN Customer Numbers'!$A$6:$A$418,$A91,'1.1-1 AGN Customer Numbers'!$D$6:$D$418)</f>
        <v>17</v>
      </c>
      <c r="V91" s="51" t="s">
        <v>1790</v>
      </c>
      <c r="W91" s="50"/>
      <c r="X91" s="50"/>
    </row>
    <row r="92" spans="1:25" x14ac:dyDescent="0.25">
      <c r="A92" s="44" t="s">
        <v>460</v>
      </c>
      <c r="B92" s="4">
        <f>SUMIF('1.1-1 AGN Customer Numbers'!$A$6:$A$418,$A92,'1.1-1 AGN Customer Numbers'!$C$6:$C$418)</f>
        <v>1928</v>
      </c>
      <c r="C92" s="4">
        <f>IFERROR(INDEX('[30]1.6 AGN New Res Conn by suburb'!$H$2:$H$377,MATCH($A92,'[30]1.6 AGN New Res Conn by suburb'!$A$2:$A$377,0)),"")</f>
        <v>279</v>
      </c>
      <c r="D92" s="56">
        <f t="shared" si="5"/>
        <v>0.14470954356846474</v>
      </c>
      <c r="E92" s="4">
        <f>IFERROR(INDEX('1.1-2 SAPN-Mar18'!$B$2:$B$1621,MATCH($A92,'1.1-2 SAPN-Mar18'!$A$2:$A$1621,0)),"")</f>
        <v>2337</v>
      </c>
      <c r="F92" s="56">
        <f t="shared" si="6"/>
        <v>0.82498930252460423</v>
      </c>
      <c r="G92" s="4">
        <f>VALUE(IFERROR(INDEX('[31]All MIRNs SA'!$B$5:$B$422,MATCH($A92,'[31]All MIRNs SA'!$A$5:$A$422,0)),""))</f>
        <v>5085</v>
      </c>
      <c r="H92" s="4" t="str">
        <f>INDEX('[30]1.6 Suburb to SA2'!$C$2:$C$467,MATCH('1.5 Residential Penetration'!$A92,'[30]1.6 Suburb to SA2'!$A$2:$A$467,0))</f>
        <v>Port Adelaide - East</v>
      </c>
      <c r="I92" s="4" t="str">
        <f>INDEX('[30]1.6 Suburb to SA2'!$D$2:$D$467,MATCH('1.5 Residential Penetration'!$A92,'[30]1.6 Suburb to SA2'!$A$2:$A$467,0))</f>
        <v>Adelaide - North</v>
      </c>
      <c r="J92" s="4">
        <f>SUMIF('1.1-1 AGN Customer Numbers'!$A$6:$A$418,$A92,'1.1-1 AGN Customer Numbers'!$D$6:$D$418)</f>
        <v>34</v>
      </c>
      <c r="V92" s="52" t="s">
        <v>1</v>
      </c>
      <c r="W92" s="50">
        <v>2822</v>
      </c>
      <c r="X92" s="50">
        <v>2892</v>
      </c>
      <c r="Y92" s="4">
        <f t="shared" ref="Y92:Y106" si="8">W92/X92</f>
        <v>0.97579529737206083</v>
      </c>
    </row>
    <row r="93" spans="1:25" x14ac:dyDescent="0.25">
      <c r="A93" s="44" t="s">
        <v>459</v>
      </c>
      <c r="B93" s="4">
        <f>SUMIF('1.1-1 AGN Customer Numbers'!$A$6:$A$418,$A93,'1.1-1 AGN Customer Numbers'!$C$6:$C$418)</f>
        <v>401</v>
      </c>
      <c r="C93" s="4">
        <f>IFERROR(INDEX('[30]1.6 AGN New Res Conn by suburb'!$H$2:$H$377,MATCH($A93,'[30]1.6 AGN New Res Conn by suburb'!$A$2:$A$377,0)),"")</f>
        <v>34</v>
      </c>
      <c r="D93" s="56">
        <f t="shared" si="5"/>
        <v>8.4788029925187039E-2</v>
      </c>
      <c r="E93" s="4">
        <f>IFERROR(INDEX('1.1-2 SAPN-Mar18'!$B$2:$B$1621,MATCH($A93,'1.1-2 SAPN-Mar18'!$A$2:$A$1621,0)),"")</f>
        <v>470</v>
      </c>
      <c r="F93" s="56">
        <f t="shared" si="6"/>
        <v>0.85319148936170208</v>
      </c>
      <c r="G93" s="4">
        <f>VALUE(IFERROR(INDEX('[31]All MIRNs SA'!$B$5:$B$422,MATCH($A93,'[31]All MIRNs SA'!$A$5:$A$422,0)),""))</f>
        <v>5066</v>
      </c>
      <c r="H93" s="4" t="str">
        <f>INDEX('[30]1.6 Suburb to SA2'!$C$2:$C$467,MATCH('1.5 Residential Penetration'!$A93,'[30]1.6 Suburb to SA2'!$A$2:$A$467,0))</f>
        <v>Burnside</v>
      </c>
      <c r="I93" s="4" t="str">
        <f>INDEX('[30]1.6 Suburb to SA2'!$D$2:$D$467,MATCH('1.5 Residential Penetration'!$A93,'[30]1.6 Suburb to SA2'!$A$2:$A$467,0))</f>
        <v>Adelaide - Central and Hills</v>
      </c>
      <c r="J93" s="4">
        <f>SUMIF('1.1-1 AGN Customer Numbers'!$A$6:$A$418,$A93,'1.1-1 AGN Customer Numbers'!$D$6:$D$418)</f>
        <v>11</v>
      </c>
      <c r="V93" s="52" t="s">
        <v>545</v>
      </c>
      <c r="W93" s="50">
        <v>690</v>
      </c>
      <c r="X93" s="50">
        <v>1052</v>
      </c>
      <c r="Y93" s="4">
        <f t="shared" si="8"/>
        <v>0.655893536121673</v>
      </c>
    </row>
    <row r="94" spans="1:25" x14ac:dyDescent="0.25">
      <c r="A94" s="44" t="s">
        <v>458</v>
      </c>
      <c r="B94" s="4">
        <f>SUMIF('1.1-1 AGN Customer Numbers'!$A$6:$A$418,$A94,'1.1-1 AGN Customer Numbers'!$C$6:$C$418)</f>
        <v>668</v>
      </c>
      <c r="C94" s="4">
        <f>IFERROR(INDEX('[30]1.6 AGN New Res Conn by suburb'!$H$2:$H$377,MATCH($A94,'[30]1.6 AGN New Res Conn by suburb'!$A$2:$A$377,0)),"")</f>
        <v>29</v>
      </c>
      <c r="D94" s="56">
        <f t="shared" si="5"/>
        <v>4.3413173652694613E-2</v>
      </c>
      <c r="E94" s="4">
        <f>IFERROR(INDEX('1.1-2 SAPN-Mar18'!$B$2:$B$1621,MATCH($A94,'1.1-2 SAPN-Mar18'!$A$2:$A$1621,0)),"")</f>
        <v>757</v>
      </c>
      <c r="F94" s="56">
        <f t="shared" si="6"/>
        <v>0.88243064729194187</v>
      </c>
      <c r="G94" s="4">
        <f>VALUE(IFERROR(INDEX('[31]All MIRNs SA'!$B$5:$B$422,MATCH($A94,'[31]All MIRNs SA'!$A$5:$A$422,0)),""))</f>
        <v>5015</v>
      </c>
      <c r="H94" s="4" t="str">
        <f>INDEX('[30]1.6 Suburb to SA2'!$C$2:$C$467,MATCH('1.5 Residential Penetration'!$A94,'[30]1.6 Suburb to SA2'!$A$2:$A$467,0))</f>
        <v>Port Adelaide - West</v>
      </c>
      <c r="I94" s="4" t="str">
        <f>INDEX('[30]1.6 Suburb to SA2'!$D$2:$D$467,MATCH('1.5 Residential Penetration'!$A94,'[30]1.6 Suburb to SA2'!$A$2:$A$467,0))</f>
        <v>Adelaide - West</v>
      </c>
      <c r="J94" s="4">
        <f>SUMIF('1.1-1 AGN Customer Numbers'!$A$6:$A$418,$A94,'1.1-1 AGN Customer Numbers'!$D$6:$D$418)</f>
        <v>10</v>
      </c>
      <c r="V94" s="52" t="s">
        <v>537</v>
      </c>
      <c r="W94" s="50">
        <v>1065</v>
      </c>
      <c r="X94" s="50">
        <v>1328</v>
      </c>
      <c r="Y94" s="4">
        <f t="shared" si="8"/>
        <v>0.80195783132530118</v>
      </c>
    </row>
    <row r="95" spans="1:25" x14ac:dyDescent="0.25">
      <c r="A95" s="44" t="s">
        <v>457</v>
      </c>
      <c r="B95" s="4">
        <f>SUMIF('1.1-1 AGN Customer Numbers'!$A$6:$A$418,$A95,'1.1-1 AGN Customer Numbers'!$C$6:$C$418)</f>
        <v>575</v>
      </c>
      <c r="C95" s="4">
        <f>IFERROR(INDEX('[30]1.6 AGN New Res Conn by suburb'!$H$2:$H$377,MATCH($A95,'[30]1.6 AGN New Res Conn by suburb'!$A$2:$A$377,0)),"")</f>
        <v>20</v>
      </c>
      <c r="D95" s="56">
        <f t="shared" si="5"/>
        <v>3.4782608695652174E-2</v>
      </c>
      <c r="E95" s="4">
        <f>IFERROR(INDEX('1.1-2 SAPN-Mar18'!$B$2:$B$1621,MATCH($A95,'1.1-2 SAPN-Mar18'!$A$2:$A$1621,0)),"")</f>
        <v>645</v>
      </c>
      <c r="F95" s="56">
        <f t="shared" si="6"/>
        <v>0.89147286821705429</v>
      </c>
      <c r="G95" s="4">
        <f>VALUE(IFERROR(INDEX('[31]All MIRNs SA'!$B$5:$B$422,MATCH($A95,'[31]All MIRNs SA'!$A$5:$A$422,0)),""))</f>
        <v>5069</v>
      </c>
      <c r="H95" s="4" t="str">
        <f>INDEX('[30]1.6 Suburb to SA2'!$C$2:$C$467,MATCH('1.5 Residential Penetration'!$A95,'[30]1.6 Suburb to SA2'!$A$2:$A$467,0))</f>
        <v>Norwood - Payneham - St Peters</v>
      </c>
      <c r="I95" s="4" t="str">
        <f>INDEX('[30]1.6 Suburb to SA2'!$D$2:$D$467,MATCH('1.5 Residential Penetration'!$A95,'[30]1.6 Suburb to SA2'!$A$2:$A$467,0))</f>
        <v>Adelaide - Central and Hills</v>
      </c>
      <c r="J95" s="4">
        <f>SUMIF('1.1-1 AGN Customer Numbers'!$A$6:$A$418,$A95,'1.1-1 AGN Customer Numbers'!$D$6:$D$418)</f>
        <v>16</v>
      </c>
      <c r="V95" s="52" t="s">
        <v>525</v>
      </c>
      <c r="W95" s="50">
        <v>1608</v>
      </c>
      <c r="X95" s="50">
        <v>1902</v>
      </c>
      <c r="Y95" s="4">
        <f t="shared" si="8"/>
        <v>0.8454258675078864</v>
      </c>
    </row>
    <row r="96" spans="1:25" x14ac:dyDescent="0.25">
      <c r="A96" s="44" t="s">
        <v>456</v>
      </c>
      <c r="B96" s="4">
        <f>SUMIF('1.1-1 AGN Customer Numbers'!$A$6:$A$418,$A96,'1.1-1 AGN Customer Numbers'!$C$6:$C$418)</f>
        <v>648</v>
      </c>
      <c r="C96" s="4">
        <f>IFERROR(INDEX('[30]1.6 AGN New Res Conn by suburb'!$H$2:$H$377,MATCH($A96,'[30]1.6 AGN New Res Conn by suburb'!$A$2:$A$377,0)),"")</f>
        <v>148</v>
      </c>
      <c r="D96" s="56">
        <f t="shared" si="5"/>
        <v>0.22839506172839505</v>
      </c>
      <c r="E96" s="4">
        <f>IFERROR(INDEX('1.1-2 SAPN-Mar18'!$B$2:$B$1621,MATCH($A96,'1.1-2 SAPN-Mar18'!$A$2:$A$1621,0)),"")</f>
        <v>1178</v>
      </c>
      <c r="F96" s="56">
        <f t="shared" si="6"/>
        <v>0.55008488964346347</v>
      </c>
      <c r="G96" s="4">
        <f>VALUE(IFERROR(INDEX('[31]All MIRNs SA'!$B$5:$B$422,MATCH($A96,'[31]All MIRNs SA'!$A$5:$A$422,0)),""))</f>
        <v>5116</v>
      </c>
      <c r="H96" s="4" t="str">
        <f>INDEX('[30]1.6 Suburb to SA2'!$C$2:$C$467,MATCH('1.5 Residential Penetration'!$A96,'[30]1.6 Suburb to SA2'!$A$2:$A$467,0))</f>
        <v>Gawler - Two Wells</v>
      </c>
      <c r="I96" s="4" t="str">
        <f>INDEX('[30]1.6 Suburb to SA2'!$D$2:$D$467,MATCH('1.5 Residential Penetration'!$A96,'[30]1.6 Suburb to SA2'!$A$2:$A$467,0))</f>
        <v>Adelaide - North</v>
      </c>
      <c r="J96" s="4">
        <f>SUMIF('1.1-1 AGN Customer Numbers'!$A$6:$A$418,$A96,'1.1-1 AGN Customer Numbers'!$D$6:$D$418)</f>
        <v>14</v>
      </c>
      <c r="V96" s="52" t="s">
        <v>524</v>
      </c>
      <c r="W96" s="50">
        <v>2903</v>
      </c>
      <c r="X96" s="50">
        <v>3021</v>
      </c>
      <c r="Y96" s="4">
        <f t="shared" si="8"/>
        <v>0.9609400860642171</v>
      </c>
    </row>
    <row r="97" spans="1:25" x14ac:dyDescent="0.25">
      <c r="A97" s="44" t="s">
        <v>455</v>
      </c>
      <c r="B97" s="4">
        <f>SUMIF('1.1-1 AGN Customer Numbers'!$A$6:$A$418,$A97,'1.1-1 AGN Customer Numbers'!$C$6:$C$418)</f>
        <v>746</v>
      </c>
      <c r="C97" s="4">
        <f>IFERROR(INDEX('[30]1.6 AGN New Res Conn by suburb'!$H$2:$H$377,MATCH($A97,'[30]1.6 AGN New Res Conn by suburb'!$A$2:$A$377,0)),"")</f>
        <v>399</v>
      </c>
      <c r="D97" s="56">
        <f t="shared" si="5"/>
        <v>0.5348525469168901</v>
      </c>
      <c r="E97" s="4">
        <f>IFERROR(INDEX('1.1-2 SAPN-Mar18'!$B$2:$B$1621,MATCH($A97,'1.1-2 SAPN-Mar18'!$A$2:$A$1621,0)),"")</f>
        <v>848</v>
      </c>
      <c r="F97" s="56">
        <f t="shared" si="6"/>
        <v>0.87971698113207553</v>
      </c>
      <c r="G97" s="4">
        <f>VALUE(IFERROR(INDEX('[31]All MIRNs SA'!$B$5:$B$422,MATCH($A97,'[31]All MIRNs SA'!$A$5:$A$422,0)),""))</f>
        <v>5116</v>
      </c>
      <c r="H97" s="4" t="str">
        <f>INDEX('[30]1.6 Suburb to SA2'!$C$2:$C$467,MATCH('1.5 Residential Penetration'!$A97,'[30]1.6 Suburb to SA2'!$A$2:$A$467,0))</f>
        <v>Gawler - Two Wells</v>
      </c>
      <c r="I97" s="4" t="str">
        <f>INDEX('[30]1.6 Suburb to SA2'!$D$2:$D$467,MATCH('1.5 Residential Penetration'!$A97,'[30]1.6 Suburb to SA2'!$A$2:$A$467,0))</f>
        <v>Adelaide - North</v>
      </c>
      <c r="J97" s="4">
        <f>SUMIF('1.1-1 AGN Customer Numbers'!$A$6:$A$418,$A97,'1.1-1 AGN Customer Numbers'!$D$6:$D$418)</f>
        <v>1</v>
      </c>
      <c r="V97" s="52" t="s">
        <v>522</v>
      </c>
      <c r="W97" s="50">
        <v>1168</v>
      </c>
      <c r="X97" s="50">
        <v>1355</v>
      </c>
      <c r="Y97" s="4">
        <f t="shared" si="8"/>
        <v>0.86199261992619924</v>
      </c>
    </row>
    <row r="98" spans="1:25" x14ac:dyDescent="0.25">
      <c r="A98" s="44" t="s">
        <v>3</v>
      </c>
      <c r="B98" s="4">
        <f>SUMIF('1.1-1 AGN Customer Numbers'!$A$6:$A$418,$A98,'1.1-1 AGN Customer Numbers'!$C$6:$C$418)</f>
        <v>1327</v>
      </c>
      <c r="C98" s="4">
        <f>IFERROR(INDEX('[30]1.6 AGN New Res Conn by suburb'!$H$2:$H$377,MATCH($A98,'[30]1.6 AGN New Res Conn by suburb'!$A$2:$A$377,0)),"")</f>
        <v>40</v>
      </c>
      <c r="D98" s="56">
        <f t="shared" si="5"/>
        <v>3.0143180105501131E-2</v>
      </c>
      <c r="E98" s="4">
        <f>IFERROR(INDEX('1.1-2 SAPN-Mar18'!$B$2:$B$1621,MATCH($A98,'1.1-2 SAPN-Mar18'!$A$2:$A$1621,0)),"")</f>
        <v>1652</v>
      </c>
      <c r="F98" s="56">
        <f t="shared" si="6"/>
        <v>0.80326876513317191</v>
      </c>
      <c r="G98" s="4">
        <f>VALUE(IFERROR(INDEX('[31]All MIRNs SA'!$B$5:$B$422,MATCH($A98,'[31]All MIRNs SA'!$A$5:$A$422,0)),""))</f>
        <v>5116</v>
      </c>
      <c r="H98" s="4" t="str">
        <f>INDEX('[30]1.6 Suburb to SA2'!$C$2:$C$467,MATCH('1.5 Residential Penetration'!$A98,'[30]1.6 Suburb to SA2'!$A$2:$A$467,0))</f>
        <v>Gawler - Two Wells</v>
      </c>
      <c r="I98" s="4" t="str">
        <f>INDEX('[30]1.6 Suburb to SA2'!$D$2:$D$467,MATCH('1.5 Residential Penetration'!$A98,'[30]1.6 Suburb to SA2'!$A$2:$A$467,0))</f>
        <v>Adelaide - North</v>
      </c>
      <c r="J98" s="4">
        <f>SUMIF('1.1-1 AGN Customer Numbers'!$A$6:$A$418,$A98,'1.1-1 AGN Customer Numbers'!$D$6:$D$418)</f>
        <v>11</v>
      </c>
      <c r="V98" s="52" t="s">
        <v>517</v>
      </c>
      <c r="W98" s="50">
        <v>3</v>
      </c>
      <c r="X98" s="50">
        <v>38</v>
      </c>
      <c r="Y98" s="4">
        <f t="shared" si="8"/>
        <v>7.8947368421052627E-2</v>
      </c>
    </row>
    <row r="99" spans="1:25" x14ac:dyDescent="0.25">
      <c r="A99" s="44" t="s">
        <v>454</v>
      </c>
      <c r="B99" s="4">
        <f>SUMIF('1.1-1 AGN Customer Numbers'!$A$6:$A$418,$A99,'1.1-1 AGN Customer Numbers'!$C$6:$C$418)</f>
        <v>139</v>
      </c>
      <c r="C99" s="4">
        <f>IFERROR(INDEX('[30]1.6 AGN New Res Conn by suburb'!$H$2:$H$377,MATCH($A99,'[30]1.6 AGN New Res Conn by suburb'!$A$2:$A$377,0)),"")</f>
        <v>116</v>
      </c>
      <c r="D99" s="56">
        <f t="shared" si="5"/>
        <v>0.83453237410071945</v>
      </c>
      <c r="E99" s="4">
        <f>IFERROR(INDEX('1.1-2 SAPN-Mar18'!$B$2:$B$1621,MATCH($A99,'1.1-2 SAPN-Mar18'!$A$2:$A$1621,0)),"")</f>
        <v>155</v>
      </c>
      <c r="F99" s="56">
        <f t="shared" si="6"/>
        <v>0.89677419354838706</v>
      </c>
      <c r="G99" s="4">
        <f>VALUE(IFERROR(INDEX('[31]All MIRNs SA'!$B$5:$B$422,MATCH($A99,'[31]All MIRNs SA'!$A$5:$A$422,0)),""))</f>
        <v>5116</v>
      </c>
      <c r="H99" s="4" t="str">
        <f>INDEX('[30]1.6 Suburb to SA2'!$C$2:$C$467,MATCH('1.5 Residential Penetration'!$A99,'[30]1.6 Suburb to SA2'!$A$2:$A$467,0))</f>
        <v>Gawler - Two Wells</v>
      </c>
      <c r="I99" s="4" t="str">
        <f>INDEX('[30]1.6 Suburb to SA2'!$D$2:$D$467,MATCH('1.5 Residential Penetration'!$A99,'[30]1.6 Suburb to SA2'!$A$2:$A$467,0))</f>
        <v>Adelaide - North</v>
      </c>
      <c r="J99" s="4">
        <f>SUMIF('1.1-1 AGN Customer Numbers'!$A$6:$A$418,$A99,'1.1-1 AGN Customer Numbers'!$D$6:$D$418)</f>
        <v>1</v>
      </c>
      <c r="V99" s="52" t="s">
        <v>513</v>
      </c>
      <c r="W99" s="50">
        <v>2048</v>
      </c>
      <c r="X99" s="50">
        <v>2107</v>
      </c>
      <c r="Y99" s="4">
        <f t="shared" si="8"/>
        <v>0.97199810156620792</v>
      </c>
    </row>
    <row r="100" spans="1:25" x14ac:dyDescent="0.25">
      <c r="A100" s="44" t="s">
        <v>453</v>
      </c>
      <c r="B100" s="4">
        <f>SUMIF('1.1-1 AGN Customer Numbers'!$A$6:$A$418,$A100,'1.1-1 AGN Customer Numbers'!$C$6:$C$418)</f>
        <v>421</v>
      </c>
      <c r="C100" s="4">
        <f>IFERROR(INDEX('[30]1.6 AGN New Res Conn by suburb'!$H$2:$H$377,MATCH($A100,'[30]1.6 AGN New Res Conn by suburb'!$A$2:$A$377,0)),"")</f>
        <v>6</v>
      </c>
      <c r="D100" s="56">
        <f t="shared" si="5"/>
        <v>1.4251781472684086E-2</v>
      </c>
      <c r="E100" s="4">
        <f>IFERROR(INDEX('1.1-2 SAPN-Mar18'!$B$2:$B$1621,MATCH($A100,'1.1-2 SAPN-Mar18'!$A$2:$A$1621,0)),"")</f>
        <v>561</v>
      </c>
      <c r="F100" s="56">
        <f t="shared" si="6"/>
        <v>0.75044563279857401</v>
      </c>
      <c r="G100" s="4">
        <f>VALUE(IFERROR(INDEX('[31]All MIRNs SA'!$B$5:$B$422,MATCH($A100,'[31]All MIRNs SA'!$A$5:$A$422,0)),""))</f>
        <v>5035</v>
      </c>
      <c r="H100" s="4" t="str">
        <f>INDEX('[30]1.6 Suburb to SA2'!$C$2:$C$467,MATCH('1.5 Residential Penetration'!$A100,'[30]1.6 Suburb to SA2'!$A$2:$A$467,0))</f>
        <v>Unley</v>
      </c>
      <c r="I100" s="4" t="str">
        <f>INDEX('[30]1.6 Suburb to SA2'!$D$2:$D$467,MATCH('1.5 Residential Penetration'!$A100,'[30]1.6 Suburb to SA2'!$A$2:$A$467,0))</f>
        <v>Adelaide - Central and Hills</v>
      </c>
      <c r="J100" s="4">
        <f>SUMIF('1.1-1 AGN Customer Numbers'!$A$6:$A$418,$A100,'1.1-1 AGN Customer Numbers'!$D$6:$D$418)</f>
        <v>13</v>
      </c>
      <c r="V100" s="52" t="s">
        <v>510</v>
      </c>
      <c r="W100" s="50">
        <v>2</v>
      </c>
      <c r="X100" s="50">
        <v>9</v>
      </c>
      <c r="Y100" s="4">
        <f t="shared" si="8"/>
        <v>0.22222222222222221</v>
      </c>
    </row>
    <row r="101" spans="1:25" x14ac:dyDescent="0.25">
      <c r="A101" s="44" t="s">
        <v>452</v>
      </c>
      <c r="B101" s="4">
        <f>SUMIF('1.1-1 AGN Customer Numbers'!$A$6:$A$418,$A101,'1.1-1 AGN Customer Numbers'!$C$6:$C$418)</f>
        <v>497</v>
      </c>
      <c r="C101" s="4">
        <f>IFERROR(INDEX('[30]1.6 AGN New Res Conn by suburb'!$H$2:$H$377,MATCH($A101,'[30]1.6 AGN New Res Conn by suburb'!$A$2:$A$377,0)),"")</f>
        <v>17</v>
      </c>
      <c r="D101" s="56">
        <f t="shared" si="5"/>
        <v>3.4205231388329982E-2</v>
      </c>
      <c r="E101" s="4">
        <f>IFERROR(INDEX('1.1-2 SAPN-Mar18'!$B$2:$B$1621,MATCH($A101,'1.1-2 SAPN-Mar18'!$A$2:$A$1621,0)),"")</f>
        <v>582</v>
      </c>
      <c r="F101" s="56">
        <f t="shared" si="6"/>
        <v>0.85395189003436422</v>
      </c>
      <c r="G101" s="4">
        <f>VALUE(IFERROR(INDEX('[31]All MIRNs SA'!$B$5:$B$422,MATCH($A101,'[31]All MIRNs SA'!$A$5:$A$422,0)),""))</f>
        <v>5019</v>
      </c>
      <c r="H101" s="4" t="str">
        <f>INDEX('[30]1.6 Suburb to SA2'!$C$2:$C$467,MATCH('1.5 Residential Penetration'!$A101,'[30]1.6 Suburb to SA2'!$A$2:$A$467,0))</f>
        <v>Port Adelaide - West</v>
      </c>
      <c r="I101" s="4" t="str">
        <f>INDEX('[30]1.6 Suburb to SA2'!$D$2:$D$467,MATCH('1.5 Residential Penetration'!$A101,'[30]1.6 Suburb to SA2'!$A$2:$A$467,0))</f>
        <v>Adelaide - West</v>
      </c>
      <c r="J101" s="4">
        <f>SUMIF('1.1-1 AGN Customer Numbers'!$A$6:$A$418,$A101,'1.1-1 AGN Customer Numbers'!$D$6:$D$418)</f>
        <v>7</v>
      </c>
      <c r="V101" s="52" t="s">
        <v>500</v>
      </c>
      <c r="W101" s="50">
        <v>1509</v>
      </c>
      <c r="X101" s="50">
        <v>1773</v>
      </c>
      <c r="Y101" s="4">
        <f t="shared" si="8"/>
        <v>0.8510998307952623</v>
      </c>
    </row>
    <row r="102" spans="1:25" x14ac:dyDescent="0.25">
      <c r="A102" s="44" t="s">
        <v>451</v>
      </c>
      <c r="B102" s="4">
        <f>SUMIF('1.1-1 AGN Customer Numbers'!$A$6:$A$418,$A102,'1.1-1 AGN Customer Numbers'!$C$6:$C$418)</f>
        <v>211</v>
      </c>
      <c r="C102" s="4" t="str">
        <f>IFERROR(INDEX('[30]1.6 AGN New Res Conn by suburb'!$H$2:$H$377,MATCH($A102,'[30]1.6 AGN New Res Conn by suburb'!$A$2:$A$377,0)),"")</f>
        <v/>
      </c>
      <c r="D102" s="56" t="str">
        <f t="shared" si="5"/>
        <v/>
      </c>
      <c r="E102" s="4">
        <f>IFERROR(INDEX('1.1-2 SAPN-Mar18'!$B$2:$B$1621,MATCH($A102,'1.1-2 SAPN-Mar18'!$A$2:$A$1621,0)),"")</f>
        <v>227</v>
      </c>
      <c r="F102" s="56">
        <f t="shared" si="6"/>
        <v>0.92951541850220265</v>
      </c>
      <c r="G102" s="4">
        <f>VALUE(IFERROR(INDEX('[31]All MIRNs SA'!$B$5:$B$422,MATCH($A102,'[31]All MIRNs SA'!$A$5:$A$422,0)),""))</f>
        <v>5121</v>
      </c>
      <c r="H102" s="4" t="str">
        <f>INDEX('[30]1.6 Suburb to SA2'!$C$2:$C$467,MATCH('1.5 Residential Penetration'!$A102,'[30]1.6 Suburb to SA2'!$A$2:$A$467,0))</f>
        <v>Playford</v>
      </c>
      <c r="I102" s="4" t="str">
        <f>INDEX('[30]1.6 Suburb to SA2'!$D$2:$D$467,MATCH('1.5 Residential Penetration'!$A102,'[30]1.6 Suburb to SA2'!$A$2:$A$467,0))</f>
        <v>Adelaide - North</v>
      </c>
      <c r="J102" s="4">
        <f>SUMIF('1.1-1 AGN Customer Numbers'!$A$6:$A$418,$A102,'1.1-1 AGN Customer Numbers'!$D$6:$D$418)</f>
        <v>12</v>
      </c>
      <c r="V102" s="52" t="s">
        <v>491</v>
      </c>
      <c r="W102" s="50">
        <v>3761</v>
      </c>
      <c r="X102" s="50">
        <v>3951</v>
      </c>
      <c r="Y102" s="4">
        <f t="shared" si="8"/>
        <v>0.95191090863072636</v>
      </c>
    </row>
    <row r="103" spans="1:25" x14ac:dyDescent="0.25">
      <c r="A103" s="44" t="s">
        <v>450</v>
      </c>
      <c r="B103" s="4">
        <f>SUMIF('1.1-1 AGN Customer Numbers'!$A$6:$A$418,$A103,'1.1-1 AGN Customer Numbers'!$C$6:$C$418)</f>
        <v>1299</v>
      </c>
      <c r="C103" s="4">
        <f>IFERROR(INDEX('[30]1.6 AGN New Res Conn by suburb'!$H$2:$H$377,MATCH($A103,'[30]1.6 AGN New Res Conn by suburb'!$A$2:$A$377,0)),"")</f>
        <v>29</v>
      </c>
      <c r="D103" s="56">
        <f t="shared" si="5"/>
        <v>2.2324865280985373E-2</v>
      </c>
      <c r="E103" s="4">
        <f>IFERROR(INDEX('1.1-2 SAPN-Mar18'!$B$2:$B$1621,MATCH($A103,'1.1-2 SAPN-Mar18'!$A$2:$A$1621,0)),"")</f>
        <v>1437</v>
      </c>
      <c r="F103" s="56">
        <f t="shared" si="6"/>
        <v>0.90396659707724425</v>
      </c>
      <c r="G103" s="4">
        <f>VALUE(IFERROR(INDEX('[31]All MIRNs SA'!$B$5:$B$422,MATCH($A103,'[31]All MIRNs SA'!$A$5:$A$422,0)),""))</f>
        <v>5126</v>
      </c>
      <c r="H103" s="4" t="str">
        <f>INDEX('[30]1.6 Suburb to SA2'!$C$2:$C$467,MATCH('1.5 Residential Penetration'!$A103,'[30]1.6 Suburb to SA2'!$A$2:$A$467,0))</f>
        <v>Tea Tree Gully</v>
      </c>
      <c r="I103" s="4" t="str">
        <f>INDEX('[30]1.6 Suburb to SA2'!$D$2:$D$467,MATCH('1.5 Residential Penetration'!$A103,'[30]1.6 Suburb to SA2'!$A$2:$A$467,0))</f>
        <v>Adelaide - North</v>
      </c>
      <c r="J103" s="4">
        <f>SUMIF('1.1-1 AGN Customer Numbers'!$A$6:$A$418,$A103,'1.1-1 AGN Customer Numbers'!$D$6:$D$418)</f>
        <v>6</v>
      </c>
      <c r="V103" s="52" t="s">
        <v>485</v>
      </c>
      <c r="W103" s="50">
        <v>2111</v>
      </c>
      <c r="X103" s="50">
        <v>2625</v>
      </c>
      <c r="Y103" s="4">
        <f t="shared" si="8"/>
        <v>0.80419047619047623</v>
      </c>
    </row>
    <row r="104" spans="1:25" x14ac:dyDescent="0.25">
      <c r="A104" s="44" t="s">
        <v>449</v>
      </c>
      <c r="B104" s="4">
        <f>SUMIF('1.1-1 AGN Customer Numbers'!$A$6:$A$418,$A104,'1.1-1 AGN Customer Numbers'!$C$6:$C$418)</f>
        <v>845</v>
      </c>
      <c r="C104" s="4">
        <f>IFERROR(INDEX('[30]1.6 AGN New Res Conn by suburb'!$H$2:$H$377,MATCH($A104,'[30]1.6 AGN New Res Conn by suburb'!$A$2:$A$377,0)),"")</f>
        <v>51</v>
      </c>
      <c r="D104" s="56">
        <f t="shared" si="5"/>
        <v>6.0355029585798817E-2</v>
      </c>
      <c r="E104" s="4">
        <f>IFERROR(INDEX('1.1-2 SAPN-Mar18'!$B$2:$B$1621,MATCH($A104,'1.1-2 SAPN-Mar18'!$A$2:$A$1621,0)),"")</f>
        <v>1036</v>
      </c>
      <c r="F104" s="56">
        <f t="shared" si="6"/>
        <v>0.81563706563706562</v>
      </c>
      <c r="G104" s="4">
        <f>VALUE(IFERROR(INDEX('[31]All MIRNs SA'!$B$5:$B$422,MATCH($A104,'[31]All MIRNs SA'!$A$5:$A$422,0)),""))</f>
        <v>5070</v>
      </c>
      <c r="H104" s="4" t="str">
        <f>INDEX('[30]1.6 Suburb to SA2'!$C$2:$C$467,MATCH('1.5 Residential Penetration'!$A104,'[30]1.6 Suburb to SA2'!$A$2:$A$467,0))</f>
        <v>Norwood - Payneham - St Peters</v>
      </c>
      <c r="I104" s="4" t="str">
        <f>INDEX('[30]1.6 Suburb to SA2'!$D$2:$D$467,MATCH('1.5 Residential Penetration'!$A104,'[30]1.6 Suburb to SA2'!$A$2:$A$467,0))</f>
        <v>Adelaide - Central and Hills</v>
      </c>
      <c r="J104" s="4">
        <f>SUMIF('1.1-1 AGN Customer Numbers'!$A$6:$A$418,$A104,'1.1-1 AGN Customer Numbers'!$D$6:$D$418)</f>
        <v>25</v>
      </c>
      <c r="V104" s="52" t="s">
        <v>483</v>
      </c>
      <c r="W104" s="50">
        <v>1324</v>
      </c>
      <c r="X104" s="50">
        <v>1564</v>
      </c>
      <c r="Y104" s="4">
        <f t="shared" si="8"/>
        <v>0.84654731457800514</v>
      </c>
    </row>
    <row r="105" spans="1:25" x14ac:dyDescent="0.25">
      <c r="A105" s="44" t="s">
        <v>448</v>
      </c>
      <c r="B105" s="4">
        <f>SUMIF('1.1-1 AGN Customer Numbers'!$A$6:$A$418,$A105,'1.1-1 AGN Customer Numbers'!$C$6:$C$418)</f>
        <v>1459</v>
      </c>
      <c r="C105" s="4">
        <f>IFERROR(INDEX('[30]1.6 AGN New Res Conn by suburb'!$H$2:$H$377,MATCH($A105,'[30]1.6 AGN New Res Conn by suburb'!$A$2:$A$377,0)),"")</f>
        <v>39</v>
      </c>
      <c r="D105" s="56">
        <f t="shared" si="5"/>
        <v>2.6730637422892393E-2</v>
      </c>
      <c r="E105" s="4">
        <f>IFERROR(INDEX('1.1-2 SAPN-Mar18'!$B$2:$B$1621,MATCH($A105,'1.1-2 SAPN-Mar18'!$A$2:$A$1621,0)),"")</f>
        <v>1693</v>
      </c>
      <c r="F105" s="56">
        <f t="shared" si="6"/>
        <v>0.86178381571175433</v>
      </c>
      <c r="G105" s="4">
        <f>VALUE(IFERROR(INDEX('[31]All MIRNs SA'!$B$5:$B$422,MATCH($A105,'[31]All MIRNs SA'!$A$5:$A$422,0)),""))</f>
        <v>5010</v>
      </c>
      <c r="H105" s="4" t="str">
        <f>INDEX('[30]1.6 Suburb to SA2'!$C$2:$C$467,MATCH('1.5 Residential Penetration'!$A105,'[30]1.6 Suburb to SA2'!$A$2:$A$467,0))</f>
        <v>Port Adelaide - West</v>
      </c>
      <c r="I105" s="4" t="str">
        <f>INDEX('[30]1.6 Suburb to SA2'!$D$2:$D$467,MATCH('1.5 Residential Penetration'!$A105,'[30]1.6 Suburb to SA2'!$A$2:$A$467,0))</f>
        <v>Adelaide - West</v>
      </c>
      <c r="J105" s="4">
        <f>SUMIF('1.1-1 AGN Customer Numbers'!$A$6:$A$418,$A105,'1.1-1 AGN Customer Numbers'!$D$6:$D$418)</f>
        <v>22</v>
      </c>
      <c r="V105" s="52" t="s">
        <v>481</v>
      </c>
      <c r="W105" s="50">
        <v>256</v>
      </c>
      <c r="X105" s="50">
        <v>276</v>
      </c>
      <c r="Y105" s="4">
        <f t="shared" si="8"/>
        <v>0.92753623188405798</v>
      </c>
    </row>
    <row r="106" spans="1:25" x14ac:dyDescent="0.25">
      <c r="A106" s="44" t="s">
        <v>447</v>
      </c>
      <c r="B106" s="4">
        <f>SUMIF('1.1-1 AGN Customer Numbers'!$A$6:$A$418,$A106,'1.1-1 AGN Customer Numbers'!$C$6:$C$418)</f>
        <v>2160</v>
      </c>
      <c r="C106" s="4">
        <f>IFERROR(INDEX('[30]1.6 AGN New Res Conn by suburb'!$H$2:$H$377,MATCH($A106,'[30]1.6 AGN New Res Conn by suburb'!$A$2:$A$377,0)),"")</f>
        <v>292</v>
      </c>
      <c r="D106" s="56">
        <f t="shared" si="5"/>
        <v>0.13518518518518519</v>
      </c>
      <c r="E106" s="4">
        <f>IFERROR(INDEX('1.1-2 SAPN-Mar18'!$B$2:$B$1621,MATCH($A106,'1.1-2 SAPN-Mar18'!$A$2:$A$1621,0)),"")</f>
        <v>2930</v>
      </c>
      <c r="F106" s="56">
        <f t="shared" si="6"/>
        <v>0.73720136518771329</v>
      </c>
      <c r="G106" s="4">
        <f>VALUE(IFERROR(INDEX('[31]All MIRNs SA'!$B$5:$B$422,MATCH($A106,'[31]All MIRNs SA'!$A$5:$A$422,0)),""))</f>
        <v>5023</v>
      </c>
      <c r="H106" s="4" t="str">
        <f>INDEX('[30]1.6 Suburb to SA2'!$C$2:$C$467,MATCH('1.5 Residential Penetration'!$A106,'[30]1.6 Suburb to SA2'!$A$2:$A$467,0))</f>
        <v>Charles Sturt</v>
      </c>
      <c r="I106" s="4" t="str">
        <f>INDEX('[30]1.6 Suburb to SA2'!$D$2:$D$467,MATCH('1.5 Residential Penetration'!$A106,'[30]1.6 Suburb to SA2'!$A$2:$A$467,0))</f>
        <v>Adelaide - West</v>
      </c>
      <c r="J106" s="4">
        <f>SUMIF('1.1-1 AGN Customer Numbers'!$A$6:$A$418,$A106,'1.1-1 AGN Customer Numbers'!$D$6:$D$418)</f>
        <v>68</v>
      </c>
      <c r="V106" s="52" t="s">
        <v>479</v>
      </c>
      <c r="W106" s="50">
        <v>79</v>
      </c>
      <c r="X106" s="50">
        <v>117</v>
      </c>
      <c r="Y106" s="4">
        <f t="shared" si="8"/>
        <v>0.67521367521367526</v>
      </c>
    </row>
    <row r="107" spans="1:25" x14ac:dyDescent="0.25">
      <c r="A107" s="44" t="s">
        <v>446</v>
      </c>
      <c r="B107" s="4">
        <f>SUMIF('1.1-1 AGN Customer Numbers'!$A$6:$A$418,$A107,'1.1-1 AGN Customer Numbers'!$C$6:$C$418)</f>
        <v>573</v>
      </c>
      <c r="C107" s="4">
        <f>IFERROR(INDEX('[30]1.6 AGN New Res Conn by suburb'!$H$2:$H$377,MATCH($A107,'[30]1.6 AGN New Res Conn by suburb'!$A$2:$A$377,0)),"")</f>
        <v>44</v>
      </c>
      <c r="D107" s="56">
        <f t="shared" si="5"/>
        <v>7.6788830715532289E-2</v>
      </c>
      <c r="E107" s="4">
        <f>IFERROR(INDEX('1.1-2 SAPN-Mar18'!$B$2:$B$1621,MATCH($A107,'1.1-2 SAPN-Mar18'!$A$2:$A$1621,0)),"")</f>
        <v>668</v>
      </c>
      <c r="F107" s="56">
        <f t="shared" si="6"/>
        <v>0.85778443113772451</v>
      </c>
      <c r="G107" s="4">
        <f>VALUE(IFERROR(INDEX('[31]All MIRNs SA'!$B$5:$B$422,MATCH($A107,'[31]All MIRNs SA'!$A$5:$A$422,0)),""))</f>
        <v>5070</v>
      </c>
      <c r="H107" s="4" t="str">
        <f>INDEX('[30]1.6 Suburb to SA2'!$C$2:$C$467,MATCH('1.5 Residential Penetration'!$A107,'[30]1.6 Suburb to SA2'!$A$2:$A$467,0))</f>
        <v>Norwood - Payneham - St Peters</v>
      </c>
      <c r="I107" s="4" t="str">
        <f>INDEX('[30]1.6 Suburb to SA2'!$D$2:$D$467,MATCH('1.5 Residential Penetration'!$A107,'[30]1.6 Suburb to SA2'!$A$2:$A$467,0))</f>
        <v>Adelaide - Central and Hills</v>
      </c>
      <c r="J107" s="4">
        <f>SUMIF('1.1-1 AGN Customer Numbers'!$A$6:$A$418,$A107,'1.1-1 AGN Customer Numbers'!$D$6:$D$418)</f>
        <v>26</v>
      </c>
      <c r="V107" s="52" t="s">
        <v>473</v>
      </c>
      <c r="W107" s="50">
        <v>0</v>
      </c>
      <c r="X107" s="50">
        <v>0</v>
      </c>
    </row>
    <row r="108" spans="1:25" x14ac:dyDescent="0.25">
      <c r="A108" s="44" t="s">
        <v>445</v>
      </c>
      <c r="B108" s="4">
        <f>SUMIF('1.1-1 AGN Customer Numbers'!$A$6:$A$418,$A108,'1.1-1 AGN Customer Numbers'!$C$6:$C$418)</f>
        <v>259</v>
      </c>
      <c r="C108" s="4">
        <f>IFERROR(INDEX('[30]1.6 AGN New Res Conn by suburb'!$H$2:$H$377,MATCH($A108,'[30]1.6 AGN New Res Conn by suburb'!$A$2:$A$377,0)),"")</f>
        <v>3</v>
      </c>
      <c r="D108" s="56">
        <f t="shared" si="5"/>
        <v>1.1583011583011582E-2</v>
      </c>
      <c r="E108" s="4">
        <f>IFERROR(INDEX('1.1-2 SAPN-Mar18'!$B$2:$B$1621,MATCH($A108,'1.1-2 SAPN-Mar18'!$A$2:$A$1621,0)),"")</f>
        <v>283</v>
      </c>
      <c r="F108" s="56">
        <f t="shared" si="6"/>
        <v>0.9151943462897526</v>
      </c>
      <c r="G108" s="4">
        <f>VALUE(IFERROR(INDEX('[31]All MIRNs SA'!$B$5:$B$422,MATCH($A108,'[31]All MIRNs SA'!$A$5:$A$422,0)),""))</f>
        <v>5082</v>
      </c>
      <c r="H108" s="4" t="str">
        <f>INDEX('[30]1.6 Suburb to SA2'!$C$2:$C$467,MATCH('1.5 Residential Penetration'!$A108,'[30]1.6 Suburb to SA2'!$A$2:$A$467,0))</f>
        <v>Prospect - Walkerville</v>
      </c>
      <c r="I108" s="4" t="str">
        <f>INDEX('[30]1.6 Suburb to SA2'!$D$2:$D$467,MATCH('1.5 Residential Penetration'!$A108,'[30]1.6 Suburb to SA2'!$A$2:$A$467,0))</f>
        <v>Adelaide - Central and Hills</v>
      </c>
      <c r="J108" s="4">
        <f>SUMIF('1.1-1 AGN Customer Numbers'!$A$6:$A$418,$A108,'1.1-1 AGN Customer Numbers'!$D$6:$D$418)</f>
        <v>3</v>
      </c>
      <c r="V108" s="52" t="s">
        <v>471</v>
      </c>
      <c r="W108" s="50">
        <v>1</v>
      </c>
      <c r="X108" s="50">
        <v>6</v>
      </c>
      <c r="Y108" s="4">
        <f t="shared" ref="Y108:Y139" si="9">W108/X108</f>
        <v>0.16666666666666666</v>
      </c>
    </row>
    <row r="109" spans="1:25" x14ac:dyDescent="0.25">
      <c r="A109" s="44" t="s">
        <v>444</v>
      </c>
      <c r="B109" s="4">
        <f>SUMIF('1.1-1 AGN Customer Numbers'!$A$6:$A$418,$A109,'1.1-1 AGN Customer Numbers'!$C$6:$C$418)</f>
        <v>3183</v>
      </c>
      <c r="C109" s="4">
        <f>IFERROR(INDEX('[30]1.6 AGN New Res Conn by suburb'!$H$2:$H$377,MATCH($A109,'[30]1.6 AGN New Res Conn by suburb'!$A$2:$A$377,0)),"")</f>
        <v>98</v>
      </c>
      <c r="D109" s="56">
        <f t="shared" si="5"/>
        <v>3.0788564247565191E-2</v>
      </c>
      <c r="E109" s="4">
        <f>IFERROR(INDEX('1.1-2 SAPN-Mar18'!$B$2:$B$1621,MATCH($A109,'1.1-2 SAPN-Mar18'!$A$2:$A$1621,0)),"")</f>
        <v>3694</v>
      </c>
      <c r="F109" s="56">
        <f t="shared" si="6"/>
        <v>0.86166756903086084</v>
      </c>
      <c r="G109" s="4">
        <f>VALUE(IFERROR(INDEX('[31]All MIRNs SA'!$B$5:$B$422,MATCH($A109,'[31]All MIRNs SA'!$A$5:$A$422,0)),""))</f>
        <v>5159</v>
      </c>
      <c r="H109" s="4" t="str">
        <f>INDEX('[30]1.6 Suburb to SA2'!$C$2:$C$467,MATCH('1.5 Residential Penetration'!$A109,'[30]1.6 Suburb to SA2'!$A$2:$A$467,0))</f>
        <v>Onkaparinga</v>
      </c>
      <c r="I109" s="4" t="str">
        <f>INDEX('[30]1.6 Suburb to SA2'!$D$2:$D$467,MATCH('1.5 Residential Penetration'!$A109,'[30]1.6 Suburb to SA2'!$A$2:$A$467,0))</f>
        <v>Adelaide - South</v>
      </c>
      <c r="J109" s="4">
        <f>SUMIF('1.1-1 AGN Customer Numbers'!$A$6:$A$418,$A109,'1.1-1 AGN Customer Numbers'!$D$6:$D$418)</f>
        <v>15</v>
      </c>
      <c r="V109" s="52" t="s">
        <v>469</v>
      </c>
      <c r="W109" s="50">
        <v>189</v>
      </c>
      <c r="X109" s="50">
        <v>515</v>
      </c>
      <c r="Y109" s="4">
        <f t="shared" si="9"/>
        <v>0.36699029126213595</v>
      </c>
    </row>
    <row r="110" spans="1:25" x14ac:dyDescent="0.25">
      <c r="A110" s="44" t="s">
        <v>443</v>
      </c>
      <c r="B110" s="4">
        <f>SUMIF('1.1-1 AGN Customer Numbers'!$A$6:$A$418,$A110,'1.1-1 AGN Customer Numbers'!$C$6:$C$418)</f>
        <v>1810</v>
      </c>
      <c r="C110" s="4">
        <f>IFERROR(INDEX('[30]1.6 AGN New Res Conn by suburb'!$H$2:$H$377,MATCH($A110,'[30]1.6 AGN New Res Conn by suburb'!$A$2:$A$377,0)),"")</f>
        <v>227</v>
      </c>
      <c r="D110" s="56">
        <f t="shared" si="5"/>
        <v>0.12541436464088399</v>
      </c>
      <c r="E110" s="4">
        <f>IFERROR(INDEX('1.1-2 SAPN-Mar18'!$B$2:$B$1621,MATCH($A110,'1.1-2 SAPN-Mar18'!$A$2:$A$1621,0)),"")</f>
        <v>2107</v>
      </c>
      <c r="F110" s="56">
        <f t="shared" si="6"/>
        <v>0.85904129093497861</v>
      </c>
      <c r="G110" s="4">
        <f>VALUE(IFERROR(INDEX('[31]All MIRNs SA'!$B$5:$B$422,MATCH($A110,'[31]All MIRNs SA'!$A$5:$A$422,0)),""))</f>
        <v>5025</v>
      </c>
      <c r="H110" s="4" t="str">
        <f>INDEX('[30]1.6 Suburb to SA2'!$C$2:$C$467,MATCH('1.5 Residential Penetration'!$A110,'[30]1.6 Suburb to SA2'!$A$2:$A$467,0))</f>
        <v>Charles Sturt</v>
      </c>
      <c r="I110" s="4" t="str">
        <f>INDEX('[30]1.6 Suburb to SA2'!$D$2:$D$467,MATCH('1.5 Residential Penetration'!$A110,'[30]1.6 Suburb to SA2'!$A$2:$A$467,0))</f>
        <v>Adelaide - West</v>
      </c>
      <c r="J110" s="4">
        <f>SUMIF('1.1-1 AGN Customer Numbers'!$A$6:$A$418,$A110,'1.1-1 AGN Customer Numbers'!$D$6:$D$418)</f>
        <v>32</v>
      </c>
      <c r="V110" s="52" t="s">
        <v>468</v>
      </c>
      <c r="W110" s="50">
        <v>593</v>
      </c>
      <c r="X110" s="50">
        <v>2194</v>
      </c>
      <c r="Y110" s="4">
        <f t="shared" si="9"/>
        <v>0.27028258887876028</v>
      </c>
    </row>
    <row r="111" spans="1:25" x14ac:dyDescent="0.25">
      <c r="A111" s="44" t="s">
        <v>442</v>
      </c>
      <c r="B111" s="4">
        <f>SUMIF('1.1-1 AGN Customer Numbers'!$A$6:$A$418,$A111,'1.1-1 AGN Customer Numbers'!$C$6:$C$418)</f>
        <v>533</v>
      </c>
      <c r="C111" s="4">
        <f>IFERROR(INDEX('[30]1.6 AGN New Res Conn by suburb'!$H$2:$H$377,MATCH($A111,'[30]1.6 AGN New Res Conn by suburb'!$A$2:$A$377,0)),"")</f>
        <v>9</v>
      </c>
      <c r="D111" s="56">
        <f t="shared" si="5"/>
        <v>1.6885553470919325E-2</v>
      </c>
      <c r="E111" s="4">
        <f>IFERROR(INDEX('1.1-2 SAPN-Mar18'!$B$2:$B$1621,MATCH($A111,'1.1-2 SAPN-Mar18'!$A$2:$A$1621,0)),"")</f>
        <v>652</v>
      </c>
      <c r="F111" s="56">
        <f t="shared" si="6"/>
        <v>0.81748466257668717</v>
      </c>
      <c r="G111" s="4">
        <f>VALUE(IFERROR(INDEX('[31]All MIRNs SA'!$B$5:$B$422,MATCH($A111,'[31]All MIRNs SA'!$A$5:$A$422,0)),""))</f>
        <v>5035</v>
      </c>
      <c r="H111" s="4" t="str">
        <f>INDEX('[30]1.6 Suburb to SA2'!$C$2:$C$467,MATCH('1.5 Residential Penetration'!$A111,'[30]1.6 Suburb to SA2'!$A$2:$A$467,0))</f>
        <v>Unley</v>
      </c>
      <c r="I111" s="4" t="str">
        <f>INDEX('[30]1.6 Suburb to SA2'!$D$2:$D$467,MATCH('1.5 Residential Penetration'!$A111,'[30]1.6 Suburb to SA2'!$A$2:$A$467,0))</f>
        <v>Adelaide - Central and Hills</v>
      </c>
      <c r="J111" s="4">
        <f>SUMIF('1.1-1 AGN Customer Numbers'!$A$6:$A$418,$A111,'1.1-1 AGN Customer Numbers'!$D$6:$D$418)</f>
        <v>9</v>
      </c>
      <c r="V111" s="52" t="s">
        <v>467</v>
      </c>
      <c r="W111" s="50">
        <v>756</v>
      </c>
      <c r="X111" s="50">
        <v>1989</v>
      </c>
      <c r="Y111" s="4">
        <f t="shared" si="9"/>
        <v>0.38009049773755654</v>
      </c>
    </row>
    <row r="112" spans="1:25" x14ac:dyDescent="0.25">
      <c r="A112" s="44" t="s">
        <v>441</v>
      </c>
      <c r="B112" s="4">
        <f>SUMIF('1.1-1 AGN Customer Numbers'!$A$6:$A$418,$A112,'1.1-1 AGN Customer Numbers'!$C$6:$C$418)</f>
        <v>286</v>
      </c>
      <c r="C112" s="4">
        <f>IFERROR(INDEX('[30]1.6 AGN New Res Conn by suburb'!$H$2:$H$377,MATCH($A112,'[30]1.6 AGN New Res Conn by suburb'!$A$2:$A$377,0)),"")</f>
        <v>145</v>
      </c>
      <c r="D112" s="56">
        <f t="shared" si="5"/>
        <v>0.50699300699300698</v>
      </c>
      <c r="E112" s="4">
        <f>IFERROR(INDEX('1.1-2 SAPN-Mar18'!$B$2:$B$1621,MATCH($A112,'1.1-2 SAPN-Mar18'!$A$2:$A$1621,0)),"")</f>
        <v>872</v>
      </c>
      <c r="F112" s="56">
        <f t="shared" si="6"/>
        <v>0.32798165137614677</v>
      </c>
      <c r="G112" s="4">
        <f>VALUE(IFERROR(INDEX('[31]All MIRNs SA'!$B$5:$B$422,MATCH($A112,'[31]All MIRNs SA'!$A$5:$A$422,0)),""))</f>
        <v>5372</v>
      </c>
      <c r="H112" s="4" t="str">
        <f>INDEX('[30]1.6 Suburb to SA2'!$C$2:$C$467,MATCH('1.5 Residential Penetration'!$A112,'[30]1.6 Suburb to SA2'!$A$2:$A$467,0))</f>
        <v>Barossa</v>
      </c>
      <c r="I112" s="4" t="str">
        <f>INDEX('[30]1.6 Suburb to SA2'!$D$2:$D$467,MATCH('1.5 Residential Penetration'!$A112,'[30]1.6 Suburb to SA2'!$A$2:$A$467,0))</f>
        <v>Barossa - Yorke - Mid North</v>
      </c>
      <c r="J112" s="4">
        <f>SUMIF('1.1-1 AGN Customer Numbers'!$A$6:$A$418,$A112,'1.1-1 AGN Customer Numbers'!$D$6:$D$418)</f>
        <v>9</v>
      </c>
      <c r="V112" s="52" t="s">
        <v>466</v>
      </c>
      <c r="W112" s="50">
        <v>65</v>
      </c>
      <c r="X112" s="50">
        <v>1139</v>
      </c>
      <c r="Y112" s="4">
        <f t="shared" si="9"/>
        <v>5.7067603160667252E-2</v>
      </c>
    </row>
    <row r="113" spans="1:25" x14ac:dyDescent="0.25">
      <c r="A113" s="44" t="s">
        <v>439</v>
      </c>
      <c r="B113" s="4">
        <f>SUMIF('1.1-1 AGN Customer Numbers'!$A$6:$A$418,$A113,'1.1-1 AGN Customer Numbers'!$C$6:$C$418)</f>
        <v>309</v>
      </c>
      <c r="C113" s="4">
        <f>IFERROR(INDEX('[30]1.6 AGN New Res Conn by suburb'!$H$2:$H$377,MATCH($A113,'[30]1.6 AGN New Res Conn by suburb'!$A$2:$A$377,0)),"")</f>
        <v>19</v>
      </c>
      <c r="D113" s="56">
        <f t="shared" si="5"/>
        <v>6.1488673139158574E-2</v>
      </c>
      <c r="E113" s="4">
        <f>IFERROR(INDEX('1.1-2 SAPN-Mar18'!$B$2:$B$1621,MATCH($A113,'1.1-2 SAPN-Mar18'!$A$2:$A$1621,0)),"")</f>
        <v>378</v>
      </c>
      <c r="F113" s="56">
        <f t="shared" si="6"/>
        <v>0.81746031746031744</v>
      </c>
      <c r="G113" s="4">
        <f>VALUE(IFERROR(INDEX('[31]All MIRNs SA'!$B$5:$B$422,MATCH($A113,'[31]All MIRNs SA'!$A$5:$A$422,0)),""))</f>
        <v>5063</v>
      </c>
      <c r="H113" s="4" t="str">
        <f>INDEX('[30]1.6 Suburb to SA2'!$C$2:$C$467,MATCH('1.5 Residential Penetration'!$A113,'[30]1.6 Suburb to SA2'!$A$2:$A$467,0))</f>
        <v>Burnside</v>
      </c>
      <c r="I113" s="4" t="str">
        <f>INDEX('[30]1.6 Suburb to SA2'!$D$2:$D$467,MATCH('1.5 Residential Penetration'!$A113,'[30]1.6 Suburb to SA2'!$A$2:$A$467,0))</f>
        <v>Adelaide - Central and Hills</v>
      </c>
      <c r="J113" s="4">
        <f>SUMIF('1.1-1 AGN Customer Numbers'!$A$6:$A$418,$A113,'1.1-1 AGN Customer Numbers'!$D$6:$D$418)</f>
        <v>19</v>
      </c>
      <c r="V113" s="52" t="s">
        <v>465</v>
      </c>
      <c r="W113" s="50">
        <v>395</v>
      </c>
      <c r="X113" s="50">
        <v>1727</v>
      </c>
      <c r="Y113" s="4">
        <f t="shared" si="9"/>
        <v>0.22872032426172553</v>
      </c>
    </row>
    <row r="114" spans="1:25" x14ac:dyDescent="0.25">
      <c r="A114" s="44" t="s">
        <v>438</v>
      </c>
      <c r="B114" s="4">
        <f>SUMIF('1.1-1 AGN Customer Numbers'!$A$6:$A$418,$A114,'1.1-1 AGN Customer Numbers'!$C$6:$C$418)</f>
        <v>943</v>
      </c>
      <c r="C114" s="4">
        <f>IFERROR(INDEX('[30]1.6 AGN New Res Conn by suburb'!$H$2:$H$377,MATCH($A114,'[30]1.6 AGN New Res Conn by suburb'!$A$2:$A$377,0)),"")</f>
        <v>86</v>
      </c>
      <c r="D114" s="56">
        <f t="shared" si="5"/>
        <v>9.1198303287380697E-2</v>
      </c>
      <c r="E114" s="4">
        <f>IFERROR(INDEX('1.1-2 SAPN-Mar18'!$B$2:$B$1621,MATCH($A114,'1.1-2 SAPN-Mar18'!$A$2:$A$1621,0)),"")</f>
        <v>1215</v>
      </c>
      <c r="F114" s="56">
        <f t="shared" si="6"/>
        <v>0.77613168724279835</v>
      </c>
      <c r="G114" s="4">
        <f>VALUE(IFERROR(INDEX('[31]All MIRNs SA'!$B$5:$B$422,MATCH($A114,'[31]All MIRNs SA'!$A$5:$A$422,0)),""))</f>
        <v>5024</v>
      </c>
      <c r="H114" s="4" t="str">
        <f>INDEX('[30]1.6 Suburb to SA2'!$C$2:$C$467,MATCH('1.5 Residential Penetration'!$A114,'[30]1.6 Suburb to SA2'!$A$2:$A$467,0))</f>
        <v>West Torrens</v>
      </c>
      <c r="I114" s="4" t="str">
        <f>INDEX('[30]1.6 Suburb to SA2'!$D$2:$D$467,MATCH('1.5 Residential Penetration'!$A114,'[30]1.6 Suburb to SA2'!$A$2:$A$467,0))</f>
        <v>Adelaide - West</v>
      </c>
      <c r="J114" s="4">
        <f>SUMIF('1.1-1 AGN Customer Numbers'!$A$6:$A$418,$A114,'1.1-1 AGN Customer Numbers'!$D$6:$D$418)</f>
        <v>16</v>
      </c>
      <c r="V114" s="52" t="s">
        <v>464</v>
      </c>
      <c r="W114" s="50">
        <v>725</v>
      </c>
      <c r="X114" s="50">
        <v>1703</v>
      </c>
      <c r="Y114" s="4">
        <f t="shared" si="9"/>
        <v>0.42571931884908987</v>
      </c>
    </row>
    <row r="115" spans="1:25" x14ac:dyDescent="0.25">
      <c r="A115" s="44" t="s">
        <v>437</v>
      </c>
      <c r="B115" s="4">
        <f>SUMIF('1.1-1 AGN Customer Numbers'!$A$6:$A$418,$A115,'1.1-1 AGN Customer Numbers'!$C$6:$C$418)</f>
        <v>2197</v>
      </c>
      <c r="C115" s="4">
        <f>IFERROR(INDEX('[30]1.6 AGN New Res Conn by suburb'!$H$2:$H$377,MATCH($A115,'[30]1.6 AGN New Res Conn by suburb'!$A$2:$A$377,0)),"")</f>
        <v>180</v>
      </c>
      <c r="D115" s="56">
        <f t="shared" si="5"/>
        <v>8.1929904415111512E-2</v>
      </c>
      <c r="E115" s="4">
        <f>IFERROR(INDEX('1.1-2 SAPN-Mar18'!$B$2:$B$1621,MATCH($A115,'1.1-2 SAPN-Mar18'!$A$2:$A$1621,0)),"")</f>
        <v>2657</v>
      </c>
      <c r="F115" s="56">
        <f t="shared" si="6"/>
        <v>0.82687241249529542</v>
      </c>
      <c r="G115" s="4">
        <f>VALUE(IFERROR(INDEX('[31]All MIRNs SA'!$B$5:$B$422,MATCH($A115,'[31]All MIRNs SA'!$A$5:$A$422,0)),""))</f>
        <v>5024</v>
      </c>
      <c r="H115" s="4" t="str">
        <f>INDEX('[30]1.6 Suburb to SA2'!$C$2:$C$467,MATCH('1.5 Residential Penetration'!$A115,'[30]1.6 Suburb to SA2'!$A$2:$A$467,0))</f>
        <v>Charles Sturt</v>
      </c>
      <c r="I115" s="4" t="str">
        <f>INDEX('[30]1.6 Suburb to SA2'!$D$2:$D$467,MATCH('1.5 Residential Penetration'!$A115,'[30]1.6 Suburb to SA2'!$A$2:$A$467,0))</f>
        <v>Adelaide - West</v>
      </c>
      <c r="J115" s="4">
        <f>SUMIF('1.1-1 AGN Customer Numbers'!$A$6:$A$418,$A115,'1.1-1 AGN Customer Numbers'!$D$6:$D$418)</f>
        <v>23</v>
      </c>
      <c r="V115" s="52" t="s">
        <v>462</v>
      </c>
      <c r="W115" s="50">
        <v>261</v>
      </c>
      <c r="X115" s="50">
        <v>1315</v>
      </c>
      <c r="Y115" s="4">
        <f t="shared" si="9"/>
        <v>0.19847908745247148</v>
      </c>
    </row>
    <row r="116" spans="1:25" x14ac:dyDescent="0.25">
      <c r="A116" s="44" t="s">
        <v>436</v>
      </c>
      <c r="B116" s="4">
        <f>SUMIF('1.1-1 AGN Customer Numbers'!$A$6:$A$418,$A116,'1.1-1 AGN Customer Numbers'!$C$6:$C$418)</f>
        <v>1392</v>
      </c>
      <c r="C116" s="4">
        <f>IFERROR(INDEX('[30]1.6 AGN New Res Conn by suburb'!$H$2:$H$377,MATCH($A116,'[30]1.6 AGN New Res Conn by suburb'!$A$2:$A$377,0)),"")</f>
        <v>48</v>
      </c>
      <c r="D116" s="56">
        <f t="shared" si="5"/>
        <v>3.4482758620689655E-2</v>
      </c>
      <c r="E116" s="4">
        <f>IFERROR(INDEX('1.1-2 SAPN-Mar18'!$B$2:$B$1621,MATCH($A116,'1.1-2 SAPN-Mar18'!$A$2:$A$1621,0)),"")</f>
        <v>1805</v>
      </c>
      <c r="F116" s="56">
        <f t="shared" si="6"/>
        <v>0.77119113573407205</v>
      </c>
      <c r="G116" s="4">
        <f>VALUE(IFERROR(INDEX('[31]All MIRNs SA'!$B$5:$B$422,MATCH($A116,'[31]All MIRNs SA'!$A$5:$A$422,0)),""))</f>
        <v>5063</v>
      </c>
      <c r="H116" s="4" t="str">
        <f>INDEX('[30]1.6 Suburb to SA2'!$C$2:$C$467,MATCH('1.5 Residential Penetration'!$A116,'[30]1.6 Suburb to SA2'!$A$2:$A$467,0))</f>
        <v>Unley</v>
      </c>
      <c r="I116" s="4" t="str">
        <f>INDEX('[30]1.6 Suburb to SA2'!$D$2:$D$467,MATCH('1.5 Residential Penetration'!$A116,'[30]1.6 Suburb to SA2'!$A$2:$A$467,0))</f>
        <v>Adelaide - Central and Hills</v>
      </c>
      <c r="J116" s="4">
        <f>SUMIF('1.1-1 AGN Customer Numbers'!$A$6:$A$418,$A116,'1.1-1 AGN Customer Numbers'!$D$6:$D$418)</f>
        <v>37</v>
      </c>
      <c r="V116" s="52" t="s">
        <v>461</v>
      </c>
      <c r="W116" s="50">
        <v>668</v>
      </c>
      <c r="X116" s="50">
        <v>1861</v>
      </c>
      <c r="Y116" s="4">
        <f t="shared" si="9"/>
        <v>0.35894680279419666</v>
      </c>
    </row>
    <row r="117" spans="1:25" x14ac:dyDescent="0.25">
      <c r="A117" s="44" t="s">
        <v>435</v>
      </c>
      <c r="B117" s="4">
        <f>SUMIF('1.1-1 AGN Customer Numbers'!$A$6:$A$418,$A117,'1.1-1 AGN Customer Numbers'!$C$6:$C$418)</f>
        <v>46</v>
      </c>
      <c r="C117" s="4">
        <f>IFERROR(INDEX('[30]1.6 AGN New Res Conn by suburb'!$H$2:$H$377,MATCH($A117,'[30]1.6 AGN New Res Conn by suburb'!$A$2:$A$377,0)),"")</f>
        <v>4</v>
      </c>
      <c r="D117" s="56">
        <f t="shared" si="5"/>
        <v>8.6956521739130432E-2</v>
      </c>
      <c r="E117" s="4">
        <f>IFERROR(INDEX('1.1-2 SAPN-Mar18'!$B$2:$B$1621,MATCH($A117,'1.1-2 SAPN-Mar18'!$A$2:$A$1621,0)),"")</f>
        <v>409</v>
      </c>
      <c r="F117" s="56">
        <f t="shared" si="6"/>
        <v>0.11246943765281174</v>
      </c>
      <c r="G117" s="4">
        <f>VALUE(IFERROR(INDEX('[31]All MIRNs SA'!$B$5:$B$422,MATCH($A117,'[31]All MIRNs SA'!$A$5:$A$422,0)),""))</f>
        <v>5118</v>
      </c>
      <c r="H117" s="4" t="str">
        <f>INDEX('[30]1.6 Suburb to SA2'!$C$2:$C$467,MATCH('1.5 Residential Penetration'!$A117,'[30]1.6 Suburb to SA2'!$A$2:$A$467,0))</f>
        <v>Gawler - Two Wells</v>
      </c>
      <c r="I117" s="4" t="str">
        <f>INDEX('[30]1.6 Suburb to SA2'!$D$2:$D$467,MATCH('1.5 Residential Penetration'!$A117,'[30]1.6 Suburb to SA2'!$A$2:$A$467,0))</f>
        <v>Adelaide - North</v>
      </c>
      <c r="J117" s="4">
        <f>SUMIF('1.1-1 AGN Customer Numbers'!$A$6:$A$418,$A117,'1.1-1 AGN Customer Numbers'!$D$6:$D$418)</f>
        <v>42</v>
      </c>
      <c r="V117" s="52" t="s">
        <v>460</v>
      </c>
      <c r="W117" s="50">
        <v>1930</v>
      </c>
      <c r="X117" s="50">
        <v>2337</v>
      </c>
      <c r="Y117" s="4">
        <f t="shared" si="9"/>
        <v>0.8258451005562687</v>
      </c>
    </row>
    <row r="118" spans="1:25" x14ac:dyDescent="0.25">
      <c r="A118" s="44" t="s">
        <v>434</v>
      </c>
      <c r="B118" s="4">
        <f>SUMIF('1.1-1 AGN Customer Numbers'!$A$6:$A$418,$A118,'1.1-1 AGN Customer Numbers'!$C$6:$C$418)</f>
        <v>0</v>
      </c>
      <c r="C118" s="4" t="str">
        <f>IFERROR(INDEX('[30]1.6 AGN New Res Conn by suburb'!$H$2:$H$377,MATCH($A118,'[30]1.6 AGN New Res Conn by suburb'!$A$2:$A$377,0)),"")</f>
        <v/>
      </c>
      <c r="D118" s="56" t="str">
        <f t="shared" si="5"/>
        <v/>
      </c>
      <c r="E118" s="4">
        <f>IFERROR(INDEX('1.1-2 SAPN-Mar18'!$B$2:$B$1621,MATCH($A118,'1.1-2 SAPN-Mar18'!$A$2:$A$1621,0)),"")</f>
        <v>301</v>
      </c>
      <c r="F118" s="56">
        <f t="shared" si="6"/>
        <v>0</v>
      </c>
      <c r="G118" s="4">
        <f>VALUE(IFERROR(INDEX('[31]All MIRNs SA'!$B$5:$B$422,MATCH($A118,'[31]All MIRNs SA'!$A$5:$A$422,0)),""))</f>
        <v>5118</v>
      </c>
      <c r="H118" s="4" t="str">
        <f>INDEX('[30]1.6 Suburb to SA2'!$C$2:$C$467,MATCH('1.5 Residential Penetration'!$A118,'[30]1.6 Suburb to SA2'!$A$2:$A$467,0))</f>
        <v>Gawler - Two Wells</v>
      </c>
      <c r="I118" s="4" t="str">
        <f>INDEX('[30]1.6 Suburb to SA2'!$D$2:$D$467,MATCH('1.5 Residential Penetration'!$A118,'[30]1.6 Suburb to SA2'!$A$2:$A$467,0))</f>
        <v>Adelaide - North</v>
      </c>
      <c r="J118" s="4">
        <f>SUMIF('1.1-1 AGN Customer Numbers'!$A$6:$A$418,$A118,'1.1-1 AGN Customer Numbers'!$D$6:$D$418)</f>
        <v>4</v>
      </c>
      <c r="V118" s="52" t="s">
        <v>456</v>
      </c>
      <c r="W118" s="50">
        <v>648</v>
      </c>
      <c r="X118" s="50">
        <v>1178</v>
      </c>
      <c r="Y118" s="4">
        <f t="shared" si="9"/>
        <v>0.55008488964346347</v>
      </c>
    </row>
    <row r="119" spans="1:25" x14ac:dyDescent="0.25">
      <c r="A119" s="44" t="s">
        <v>433</v>
      </c>
      <c r="B119" s="4">
        <f>SUMIF('1.1-1 AGN Customer Numbers'!$A$6:$A$418,$A119,'1.1-1 AGN Customer Numbers'!$C$6:$C$418)</f>
        <v>1218</v>
      </c>
      <c r="C119" s="4">
        <f>IFERROR(INDEX('[30]1.6 AGN New Res Conn by suburb'!$H$2:$H$377,MATCH($A119,'[30]1.6 AGN New Res Conn by suburb'!$A$2:$A$377,0)),"")</f>
        <v>214</v>
      </c>
      <c r="D119" s="56">
        <f t="shared" si="5"/>
        <v>0.17569786535303777</v>
      </c>
      <c r="E119" s="4">
        <f>IFERROR(INDEX('1.1-2 SAPN-Mar18'!$B$2:$B$1621,MATCH($A119,'1.1-2 SAPN-Mar18'!$A$2:$A$1621,0)),"")</f>
        <v>2230</v>
      </c>
      <c r="F119" s="56">
        <f t="shared" si="6"/>
        <v>0.54618834080717493</v>
      </c>
      <c r="G119" s="4">
        <f>VALUE(IFERROR(INDEX('[31]All MIRNs SA'!$B$5:$B$422,MATCH($A119,'[31]All MIRNs SA'!$A$5:$A$422,0)),""))</f>
        <v>5118</v>
      </c>
      <c r="H119" s="4" t="str">
        <f>INDEX('[30]1.6 Suburb to SA2'!$C$2:$C$467,MATCH('1.5 Residential Penetration'!$A119,'[30]1.6 Suburb to SA2'!$A$2:$A$467,0))</f>
        <v>Gawler - Two Wells</v>
      </c>
      <c r="I119" s="4" t="str">
        <f>INDEX('[30]1.6 Suburb to SA2'!$D$2:$D$467,MATCH('1.5 Residential Penetration'!$A119,'[30]1.6 Suburb to SA2'!$A$2:$A$467,0))</f>
        <v>Adelaide - North</v>
      </c>
      <c r="J119" s="4">
        <f>SUMIF('1.1-1 AGN Customer Numbers'!$A$6:$A$418,$A119,'1.1-1 AGN Customer Numbers'!$D$6:$D$418)</f>
        <v>24</v>
      </c>
      <c r="V119" s="52" t="s">
        <v>455</v>
      </c>
      <c r="W119" s="50">
        <v>735</v>
      </c>
      <c r="X119" s="50">
        <v>848</v>
      </c>
      <c r="Y119" s="4">
        <f t="shared" si="9"/>
        <v>0.86674528301886788</v>
      </c>
    </row>
    <row r="120" spans="1:25" x14ac:dyDescent="0.25">
      <c r="A120" s="44" t="s">
        <v>432</v>
      </c>
      <c r="B120" s="4">
        <f>SUMIF('1.1-1 AGN Customer Numbers'!$A$6:$A$418,$A120,'1.1-1 AGN Customer Numbers'!$C$6:$C$418)</f>
        <v>388</v>
      </c>
      <c r="C120" s="4">
        <f>IFERROR(INDEX('[30]1.6 AGN New Res Conn by suburb'!$H$2:$H$377,MATCH($A120,'[30]1.6 AGN New Res Conn by suburb'!$A$2:$A$377,0)),"")</f>
        <v>25</v>
      </c>
      <c r="D120" s="56">
        <f t="shared" si="5"/>
        <v>6.4432989690721643E-2</v>
      </c>
      <c r="E120" s="4">
        <f>IFERROR(INDEX('1.1-2 SAPN-Mar18'!$B$2:$B$1621,MATCH($A120,'1.1-2 SAPN-Mar18'!$A$2:$A$1621,0)),"")</f>
        <v>1259</v>
      </c>
      <c r="F120" s="56">
        <f t="shared" si="6"/>
        <v>0.30818109610802225</v>
      </c>
      <c r="G120" s="4">
        <f>VALUE(IFERROR(INDEX('[31]All MIRNs SA'!$B$5:$B$422,MATCH($A120,'[31]All MIRNs SA'!$A$5:$A$422,0)),""))</f>
        <v>5118</v>
      </c>
      <c r="H120" s="4" t="str">
        <f>INDEX('[30]1.6 Suburb to SA2'!$C$2:$C$467,MATCH('1.5 Residential Penetration'!$A120,'[30]1.6 Suburb to SA2'!$A$2:$A$467,0))</f>
        <v>Gawler - Two Wells</v>
      </c>
      <c r="I120" s="4" t="str">
        <f>INDEX('[30]1.6 Suburb to SA2'!$D$2:$D$467,MATCH('1.5 Residential Penetration'!$A120,'[30]1.6 Suburb to SA2'!$A$2:$A$467,0))</f>
        <v>Adelaide - North</v>
      </c>
      <c r="J120" s="4">
        <f>SUMIF('1.1-1 AGN Customer Numbers'!$A$6:$A$418,$A120,'1.1-1 AGN Customer Numbers'!$D$6:$D$418)</f>
        <v>24</v>
      </c>
      <c r="V120" s="52" t="s">
        <v>3</v>
      </c>
      <c r="W120" s="50">
        <v>1322</v>
      </c>
      <c r="X120" s="50">
        <v>1652</v>
      </c>
      <c r="Y120" s="4">
        <f t="shared" si="9"/>
        <v>0.80024213075060535</v>
      </c>
    </row>
    <row r="121" spans="1:25" x14ac:dyDescent="0.25">
      <c r="A121" s="44" t="s">
        <v>431</v>
      </c>
      <c r="B121" s="4">
        <f>SUMIF('1.1-1 AGN Customer Numbers'!$A$6:$A$418,$A121,'1.1-1 AGN Customer Numbers'!$C$6:$C$418)</f>
        <v>179</v>
      </c>
      <c r="C121" s="4">
        <f>IFERROR(INDEX('[30]1.6 AGN New Res Conn by suburb'!$H$2:$H$377,MATCH($A121,'[30]1.6 AGN New Res Conn by suburb'!$A$2:$A$377,0)),"")</f>
        <v>9</v>
      </c>
      <c r="D121" s="56">
        <f t="shared" si="5"/>
        <v>5.027932960893855E-2</v>
      </c>
      <c r="E121" s="4">
        <f>IFERROR(INDEX('1.1-2 SAPN-Mar18'!$B$2:$B$1621,MATCH($A121,'1.1-2 SAPN-Mar18'!$A$2:$A$1621,0)),"")</f>
        <v>478</v>
      </c>
      <c r="F121" s="56">
        <f t="shared" si="6"/>
        <v>0.37447698744769875</v>
      </c>
      <c r="G121" s="4">
        <f>VALUE(IFERROR(INDEX('[31]All MIRNs SA'!$B$5:$B$422,MATCH($A121,'[31]All MIRNs SA'!$A$5:$A$422,0)),""))</f>
        <v>5118</v>
      </c>
      <c r="H121" s="4" t="str">
        <f>INDEX('[30]1.6 Suburb to SA2'!$C$2:$C$467,MATCH('1.5 Residential Penetration'!$A121,'[30]1.6 Suburb to SA2'!$A$2:$A$467,0))</f>
        <v>Gawler - Two Wells</v>
      </c>
      <c r="I121" s="4" t="str">
        <f>INDEX('[30]1.6 Suburb to SA2'!$D$2:$D$467,MATCH('1.5 Residential Penetration'!$A121,'[30]1.6 Suburb to SA2'!$A$2:$A$467,0))</f>
        <v>Adelaide - North</v>
      </c>
      <c r="J121" s="4">
        <f>SUMIF('1.1-1 AGN Customer Numbers'!$A$6:$A$418,$A121,'1.1-1 AGN Customer Numbers'!$D$6:$D$418)</f>
        <v>1</v>
      </c>
      <c r="V121" s="52" t="s">
        <v>454</v>
      </c>
      <c r="W121" s="50">
        <v>133</v>
      </c>
      <c r="X121" s="50">
        <v>155</v>
      </c>
      <c r="Y121" s="4">
        <f t="shared" si="9"/>
        <v>0.85806451612903223</v>
      </c>
    </row>
    <row r="122" spans="1:25" x14ac:dyDescent="0.25">
      <c r="A122" s="44" t="s">
        <v>430</v>
      </c>
      <c r="B122" s="4">
        <f>SUMIF('1.1-1 AGN Customer Numbers'!$A$6:$A$418,$A122,'1.1-1 AGN Customer Numbers'!$C$6:$C$418)</f>
        <v>237</v>
      </c>
      <c r="C122" s="4">
        <f>IFERROR(INDEX('[30]1.6 AGN New Res Conn by suburb'!$H$2:$H$377,MATCH($A122,'[30]1.6 AGN New Res Conn by suburb'!$A$2:$A$377,0)),"")</f>
        <v>5</v>
      </c>
      <c r="D122" s="56">
        <f t="shared" si="5"/>
        <v>2.1097046413502109E-2</v>
      </c>
      <c r="E122" s="4">
        <f>IFERROR(INDEX('1.1-2 SAPN-Mar18'!$B$2:$B$1621,MATCH($A122,'1.1-2 SAPN-Mar18'!$A$2:$A$1621,0)),"")</f>
        <v>242</v>
      </c>
      <c r="F122" s="56">
        <f t="shared" si="6"/>
        <v>0.97933884297520657</v>
      </c>
      <c r="G122" s="4">
        <f>VALUE(IFERROR(INDEX('[31]All MIRNs SA'!$B$5:$B$422,MATCH($A122,'[31]All MIRNs SA'!$A$5:$A$422,0)),""))</f>
        <v>5094</v>
      </c>
      <c r="H122" s="4" t="str">
        <f>INDEX('[30]1.6 Suburb to SA2'!$C$2:$C$467,MATCH('1.5 Residential Penetration'!$A122,'[30]1.6 Suburb to SA2'!$A$2:$A$467,0))</f>
        <v>Port Adelaide - East</v>
      </c>
      <c r="I122" s="4" t="str">
        <f>INDEX('[30]1.6 Suburb to SA2'!$D$2:$D$467,MATCH('1.5 Residential Penetration'!$A122,'[30]1.6 Suburb to SA2'!$A$2:$A$467,0))</f>
        <v>Adelaide - North</v>
      </c>
      <c r="J122" s="4">
        <f>SUMIF('1.1-1 AGN Customer Numbers'!$A$6:$A$418,$A122,'1.1-1 AGN Customer Numbers'!$D$6:$D$418)</f>
        <v>32</v>
      </c>
      <c r="V122" s="52" t="s">
        <v>451</v>
      </c>
      <c r="W122" s="50">
        <v>226</v>
      </c>
      <c r="X122" s="50">
        <v>227</v>
      </c>
      <c r="Y122" s="4">
        <f t="shared" si="9"/>
        <v>0.99559471365638763</v>
      </c>
    </row>
    <row r="123" spans="1:25" x14ac:dyDescent="0.25">
      <c r="A123" s="44" t="s">
        <v>428</v>
      </c>
      <c r="B123" s="4">
        <f>SUMIF('1.1-1 AGN Customer Numbers'!$A$6:$A$418,$A123,'1.1-1 AGN Customer Numbers'!$C$6:$C$418)</f>
        <v>511</v>
      </c>
      <c r="C123" s="4">
        <f>IFERROR(INDEX('[30]1.6 AGN New Res Conn by suburb'!$H$2:$H$377,MATCH($A123,'[30]1.6 AGN New Res Conn by suburb'!$A$2:$A$377,0)),"")</f>
        <v>46</v>
      </c>
      <c r="D123" s="56">
        <f t="shared" si="5"/>
        <v>9.0019569471624261E-2</v>
      </c>
      <c r="E123" s="4">
        <f>IFERROR(INDEX('1.1-2 SAPN-Mar18'!$B$2:$B$1621,MATCH($A123,'1.1-2 SAPN-Mar18'!$A$2:$A$1621,0)),"")</f>
        <v>854</v>
      </c>
      <c r="F123" s="56">
        <f t="shared" si="6"/>
        <v>0.59836065573770492</v>
      </c>
      <c r="G123" s="4">
        <f>VALUE(IFERROR(INDEX('[31]All MIRNs SA'!$B$5:$B$422,MATCH($A123,'[31]All MIRNs SA'!$A$5:$A$422,0)),""))</f>
        <v>5081</v>
      </c>
      <c r="H123" s="4" t="str">
        <f>INDEX('[30]1.6 Suburb to SA2'!$C$2:$C$467,MATCH('1.5 Residential Penetration'!$A123,'[30]1.6 Suburb to SA2'!$A$2:$A$467,0))</f>
        <v>Prospect - Walkerville</v>
      </c>
      <c r="I123" s="4" t="str">
        <f>INDEX('[30]1.6 Suburb to SA2'!$D$2:$D$467,MATCH('1.5 Residential Penetration'!$A123,'[30]1.6 Suburb to SA2'!$A$2:$A$467,0))</f>
        <v>Adelaide - Central and Hills</v>
      </c>
      <c r="J123" s="4">
        <f>SUMIF('1.1-1 AGN Customer Numbers'!$A$6:$A$418,$A123,'1.1-1 AGN Customer Numbers'!$D$6:$D$418)</f>
        <v>11</v>
      </c>
      <c r="V123" s="52" t="s">
        <v>450</v>
      </c>
      <c r="W123" s="50">
        <v>1295</v>
      </c>
      <c r="X123" s="50">
        <v>1437</v>
      </c>
      <c r="Y123" s="4">
        <f t="shared" si="9"/>
        <v>0.90118302018093255</v>
      </c>
    </row>
    <row r="124" spans="1:25" x14ac:dyDescent="0.25">
      <c r="A124" s="44" t="s">
        <v>427</v>
      </c>
      <c r="B124" s="4">
        <f>SUMIF('1.1-1 AGN Customer Numbers'!$A$6:$A$418,$A124,'1.1-1 AGN Customer Numbers'!$C$6:$C$418)</f>
        <v>1397</v>
      </c>
      <c r="C124" s="4">
        <f>IFERROR(INDEX('[30]1.6 AGN New Res Conn by suburb'!$H$2:$H$377,MATCH($A124,'[30]1.6 AGN New Res Conn by suburb'!$A$2:$A$377,0)),"")</f>
        <v>195</v>
      </c>
      <c r="D124" s="56">
        <f t="shared" si="5"/>
        <v>0.13958482462419469</v>
      </c>
      <c r="E124" s="4">
        <f>IFERROR(INDEX('1.1-2 SAPN-Mar18'!$B$2:$B$1621,MATCH($A124,'1.1-2 SAPN-Mar18'!$A$2:$A$1621,0)),"")</f>
        <v>1569</v>
      </c>
      <c r="F124" s="56">
        <f t="shared" si="6"/>
        <v>0.89037603569152324</v>
      </c>
      <c r="G124" s="4">
        <f>VALUE(IFERROR(INDEX('[31]All MIRNs SA'!$B$5:$B$422,MATCH($A124,'[31]All MIRNs SA'!$A$5:$A$422,0)),""))</f>
        <v>5086</v>
      </c>
      <c r="H124" s="4" t="str">
        <f>INDEX('[30]1.6 Suburb to SA2'!$C$2:$C$467,MATCH('1.5 Residential Penetration'!$A124,'[30]1.6 Suburb to SA2'!$A$2:$A$467,0))</f>
        <v>Port Adelaide - East</v>
      </c>
      <c r="I124" s="4" t="str">
        <f>INDEX('[30]1.6 Suburb to SA2'!$D$2:$D$467,MATCH('1.5 Residential Penetration'!$A124,'[30]1.6 Suburb to SA2'!$A$2:$A$467,0))</f>
        <v>Adelaide - North</v>
      </c>
      <c r="J124" s="4">
        <f>SUMIF('1.1-1 AGN Customer Numbers'!$A$6:$A$418,$A124,'1.1-1 AGN Customer Numbers'!$D$6:$D$418)</f>
        <v>40</v>
      </c>
      <c r="V124" s="52" t="s">
        <v>435</v>
      </c>
      <c r="W124" s="50">
        <v>49</v>
      </c>
      <c r="X124" s="50">
        <v>409</v>
      </c>
      <c r="Y124" s="4">
        <f t="shared" si="9"/>
        <v>0.11980440097799511</v>
      </c>
    </row>
    <row r="125" spans="1:25" x14ac:dyDescent="0.25">
      <c r="A125" s="44" t="s">
        <v>426</v>
      </c>
      <c r="B125" s="4">
        <f>SUMIF('1.1-1 AGN Customer Numbers'!$A$6:$A$418,$A125,'1.1-1 AGN Customer Numbers'!$C$6:$C$418)</f>
        <v>25</v>
      </c>
      <c r="C125" s="4">
        <f>IFERROR(INDEX('[30]1.6 AGN New Res Conn by suburb'!$H$2:$H$377,MATCH($A125,'[30]1.6 AGN New Res Conn by suburb'!$A$2:$A$377,0)),"")</f>
        <v>6</v>
      </c>
      <c r="D125" s="56">
        <f t="shared" si="5"/>
        <v>0.24</v>
      </c>
      <c r="E125" s="4">
        <f>IFERROR(INDEX('1.1-2 SAPN-Mar18'!$B$2:$B$1621,MATCH($A125,'1.1-2 SAPN-Mar18'!$A$2:$A$1621,0)),"")</f>
        <v>41</v>
      </c>
      <c r="F125" s="56">
        <f t="shared" si="6"/>
        <v>0.6097560975609756</v>
      </c>
      <c r="G125" s="4">
        <f>VALUE(IFERROR(INDEX('[31]All MIRNs SA'!$B$5:$B$422,MATCH($A125,'[31]All MIRNs SA'!$A$5:$A$422,0)),""))</f>
        <v>5013</v>
      </c>
      <c r="H125" s="4" t="str">
        <f>INDEX('[30]1.6 Suburb to SA2'!$C$2:$C$467,MATCH('1.5 Residential Penetration'!$A125,'[30]1.6 Suburb to SA2'!$A$2:$A$467,0))</f>
        <v>Port Adelaide - West</v>
      </c>
      <c r="I125" s="4" t="str">
        <f>INDEX('[30]1.6 Suburb to SA2'!$D$2:$D$467,MATCH('1.5 Residential Penetration'!$A125,'[30]1.6 Suburb to SA2'!$A$2:$A$467,0))</f>
        <v>Adelaide - West</v>
      </c>
      <c r="J125" s="4">
        <f>SUMIF('1.1-1 AGN Customer Numbers'!$A$6:$A$418,$A125,'1.1-1 AGN Customer Numbers'!$D$6:$D$418)</f>
        <v>7</v>
      </c>
      <c r="V125" s="52" t="s">
        <v>434</v>
      </c>
      <c r="W125" s="50">
        <v>0</v>
      </c>
      <c r="X125" s="50">
        <v>301</v>
      </c>
      <c r="Y125" s="4">
        <f t="shared" si="9"/>
        <v>0</v>
      </c>
    </row>
    <row r="126" spans="1:25" x14ac:dyDescent="0.25">
      <c r="A126" s="44" t="s">
        <v>425</v>
      </c>
      <c r="B126" s="4">
        <f>SUMIF('1.1-1 AGN Customer Numbers'!$A$6:$A$418,$A126,'1.1-1 AGN Customer Numbers'!$C$6:$C$418)</f>
        <v>1017</v>
      </c>
      <c r="C126" s="4">
        <f>IFERROR(INDEX('[30]1.6 AGN New Res Conn by suburb'!$H$2:$H$377,MATCH($A126,'[30]1.6 AGN New Res Conn by suburb'!$A$2:$A$377,0)),"")</f>
        <v>30</v>
      </c>
      <c r="D126" s="56">
        <f t="shared" si="5"/>
        <v>2.9498525073746312E-2</v>
      </c>
      <c r="E126" s="4">
        <f>IFERROR(INDEX('1.1-2 SAPN-Mar18'!$B$2:$B$1621,MATCH($A126,'1.1-2 SAPN-Mar18'!$A$2:$A$1621,0)),"")</f>
        <v>1368</v>
      </c>
      <c r="F126" s="56">
        <f t="shared" si="6"/>
        <v>0.74342105263157898</v>
      </c>
      <c r="G126" s="4">
        <f>VALUE(IFERROR(INDEX('[31]All MIRNs SA'!$B$5:$B$422,MATCH($A126,'[31]All MIRNs SA'!$A$5:$A$422,0)),""))</f>
        <v>5037</v>
      </c>
      <c r="H126" s="4" t="str">
        <f>INDEX('[30]1.6 Suburb to SA2'!$C$2:$C$467,MATCH('1.5 Residential Penetration'!$A126,'[30]1.6 Suburb to SA2'!$A$2:$A$467,0))</f>
        <v>West Torrens</v>
      </c>
      <c r="I126" s="4" t="str">
        <f>INDEX('[30]1.6 Suburb to SA2'!$D$2:$D$467,MATCH('1.5 Residential Penetration'!$A126,'[30]1.6 Suburb to SA2'!$A$2:$A$467,0))</f>
        <v>Adelaide - West</v>
      </c>
      <c r="J126" s="4">
        <f>SUMIF('1.1-1 AGN Customer Numbers'!$A$6:$A$418,$A126,'1.1-1 AGN Customer Numbers'!$D$6:$D$418)</f>
        <v>19</v>
      </c>
      <c r="V126" s="52" t="s">
        <v>433</v>
      </c>
      <c r="W126" s="50">
        <v>1198</v>
      </c>
      <c r="X126" s="50">
        <v>2230</v>
      </c>
      <c r="Y126" s="4">
        <f t="shared" si="9"/>
        <v>0.53721973094170405</v>
      </c>
    </row>
    <row r="127" spans="1:25" x14ac:dyDescent="0.25">
      <c r="A127" s="44" t="s">
        <v>424</v>
      </c>
      <c r="B127" s="4">
        <f>SUMIF('1.1-1 AGN Customer Numbers'!$A$6:$A$418,$A127,'1.1-1 AGN Customer Numbers'!$C$6:$C$418)</f>
        <v>307</v>
      </c>
      <c r="C127" s="4">
        <f>IFERROR(INDEX('[30]1.6 AGN New Res Conn by suburb'!$H$2:$H$377,MATCH($A127,'[30]1.6 AGN New Res Conn by suburb'!$A$2:$A$377,0)),"")</f>
        <v>18</v>
      </c>
      <c r="D127" s="56">
        <f t="shared" si="5"/>
        <v>5.8631921824104233E-2</v>
      </c>
      <c r="E127" s="4">
        <f>IFERROR(INDEX('1.1-2 SAPN-Mar18'!$B$2:$B$1621,MATCH($A127,'1.1-2 SAPN-Mar18'!$A$2:$A$1621,0)),"")</f>
        <v>365</v>
      </c>
      <c r="F127" s="56">
        <f t="shared" si="6"/>
        <v>0.84109589041095889</v>
      </c>
      <c r="G127" s="4">
        <f>VALUE(IFERROR(INDEX('[31]All MIRNs SA'!$B$5:$B$422,MATCH($A127,'[31]All MIRNs SA'!$A$5:$A$422,0)),""))</f>
        <v>5015</v>
      </c>
      <c r="H127" s="4" t="str">
        <f>INDEX('[30]1.6 Suburb to SA2'!$C$2:$C$467,MATCH('1.5 Residential Penetration'!$A127,'[30]1.6 Suburb to SA2'!$A$2:$A$467,0))</f>
        <v>Port Adelaide - West</v>
      </c>
      <c r="I127" s="4" t="str">
        <f>INDEX('[30]1.6 Suburb to SA2'!$D$2:$D$467,MATCH('1.5 Residential Penetration'!$A127,'[30]1.6 Suburb to SA2'!$A$2:$A$467,0))</f>
        <v>Adelaide - West</v>
      </c>
      <c r="J127" s="4">
        <f>SUMIF('1.1-1 AGN Customer Numbers'!$A$6:$A$418,$A127,'1.1-1 AGN Customer Numbers'!$D$6:$D$418)</f>
        <v>9</v>
      </c>
      <c r="V127" s="52" t="s">
        <v>432</v>
      </c>
      <c r="W127" s="50">
        <v>376</v>
      </c>
      <c r="X127" s="50">
        <v>1259</v>
      </c>
      <c r="Y127" s="4">
        <f t="shared" si="9"/>
        <v>0.29864972200158857</v>
      </c>
    </row>
    <row r="128" spans="1:25" x14ac:dyDescent="0.25">
      <c r="A128" s="44" t="s">
        <v>423</v>
      </c>
      <c r="B128" s="4">
        <f>SUMIF('1.1-1 AGN Customer Numbers'!$A$6:$A$418,$A128,'1.1-1 AGN Customer Numbers'!$C$6:$C$418)</f>
        <v>556</v>
      </c>
      <c r="C128" s="4">
        <f>IFERROR(INDEX('[30]1.6 AGN New Res Conn by suburb'!$H$2:$H$377,MATCH($A128,'[30]1.6 AGN New Res Conn by suburb'!$A$2:$A$377,0)),"")</f>
        <v>24</v>
      </c>
      <c r="D128" s="56">
        <f t="shared" si="5"/>
        <v>4.3165467625899283E-2</v>
      </c>
      <c r="E128" s="4">
        <f>IFERROR(INDEX('1.1-2 SAPN-Mar18'!$B$2:$B$1621,MATCH($A128,'1.1-2 SAPN-Mar18'!$A$2:$A$1621,0)),"")</f>
        <v>748</v>
      </c>
      <c r="F128" s="56">
        <f t="shared" si="6"/>
        <v>0.74331550802139035</v>
      </c>
      <c r="G128" s="4">
        <f>VALUE(IFERROR(INDEX('[31]All MIRNs SA'!$B$5:$B$422,MATCH($A128,'[31]All MIRNs SA'!$A$5:$A$422,0)),""))</f>
        <v>5064</v>
      </c>
      <c r="H128" s="4" t="str">
        <f>INDEX('[30]1.6 Suburb to SA2'!$C$2:$C$467,MATCH('1.5 Residential Penetration'!$A128,'[30]1.6 Suburb to SA2'!$A$2:$A$467,0))</f>
        <v>Burnside</v>
      </c>
      <c r="I128" s="4" t="str">
        <f>INDEX('[30]1.6 Suburb to SA2'!$D$2:$D$467,MATCH('1.5 Residential Penetration'!$A128,'[30]1.6 Suburb to SA2'!$A$2:$A$467,0))</f>
        <v>Adelaide - Central and Hills</v>
      </c>
      <c r="J128" s="4">
        <f>SUMIF('1.1-1 AGN Customer Numbers'!$A$6:$A$418,$A128,'1.1-1 AGN Customer Numbers'!$D$6:$D$418)</f>
        <v>17</v>
      </c>
      <c r="V128" s="52" t="s">
        <v>431</v>
      </c>
      <c r="W128" s="50">
        <v>174</v>
      </c>
      <c r="X128" s="50">
        <v>478</v>
      </c>
      <c r="Y128" s="4">
        <f t="shared" si="9"/>
        <v>0.36401673640167365</v>
      </c>
    </row>
    <row r="129" spans="1:25" x14ac:dyDescent="0.25">
      <c r="A129" s="44" t="s">
        <v>422</v>
      </c>
      <c r="B129" s="4">
        <f>SUMIF('1.1-1 AGN Customer Numbers'!$A$6:$A$418,$A129,'1.1-1 AGN Customer Numbers'!$C$6:$C$418)</f>
        <v>480</v>
      </c>
      <c r="C129" s="4">
        <f>IFERROR(INDEX('[30]1.6 AGN New Res Conn by suburb'!$H$2:$H$377,MATCH($A129,'[30]1.6 AGN New Res Conn by suburb'!$A$2:$A$377,0)),"")</f>
        <v>9</v>
      </c>
      <c r="D129" s="56">
        <f t="shared" si="5"/>
        <v>1.8749999999999999E-2</v>
      </c>
      <c r="E129" s="4">
        <f>IFERROR(INDEX('1.1-2 SAPN-Mar18'!$B$2:$B$1621,MATCH($A129,'1.1-2 SAPN-Mar18'!$A$2:$A$1621,0)),"")</f>
        <v>800</v>
      </c>
      <c r="F129" s="56">
        <f t="shared" si="6"/>
        <v>0.6</v>
      </c>
      <c r="G129" s="4">
        <f>VALUE(IFERROR(INDEX('[31]All MIRNs SA'!$B$5:$B$422,MATCH($A129,'[31]All MIRNs SA'!$A$5:$A$422,0)),""))</f>
        <v>5052</v>
      </c>
      <c r="H129" s="4" t="str">
        <f>INDEX('[30]1.6 Suburb to SA2'!$C$2:$C$467,MATCH('1.5 Residential Penetration'!$A129,'[30]1.6 Suburb to SA2'!$A$2:$A$467,0))</f>
        <v>Mitcham</v>
      </c>
      <c r="I129" s="4" t="str">
        <f>INDEX('[30]1.6 Suburb to SA2'!$D$2:$D$467,MATCH('1.5 Residential Penetration'!$A129,'[30]1.6 Suburb to SA2'!$A$2:$A$467,0))</f>
        <v>Adelaide - South</v>
      </c>
      <c r="J129" s="4">
        <f>SUMIF('1.1-1 AGN Customer Numbers'!$A$6:$A$418,$A129,'1.1-1 AGN Customer Numbers'!$D$6:$D$418)</f>
        <v>0</v>
      </c>
      <c r="V129" s="52" t="s">
        <v>430</v>
      </c>
      <c r="W129" s="50">
        <v>236</v>
      </c>
      <c r="X129" s="50">
        <v>242</v>
      </c>
      <c r="Y129" s="4">
        <f t="shared" si="9"/>
        <v>0.97520661157024791</v>
      </c>
    </row>
    <row r="130" spans="1:25" x14ac:dyDescent="0.25">
      <c r="A130" s="44" t="s">
        <v>420</v>
      </c>
      <c r="B130" s="4">
        <f>SUMIF('1.1-1 AGN Customer Numbers'!$A$6:$A$418,$A130,'1.1-1 AGN Customer Numbers'!$C$6:$C$418)</f>
        <v>845</v>
      </c>
      <c r="C130" s="4">
        <f>IFERROR(INDEX('[30]1.6 AGN New Res Conn by suburb'!$H$2:$H$377,MATCH($A130,'[30]1.6 AGN New Res Conn by suburb'!$A$2:$A$377,0)),"")</f>
        <v>19</v>
      </c>
      <c r="D130" s="56">
        <f t="shared" si="5"/>
        <v>2.2485207100591716E-2</v>
      </c>
      <c r="E130" s="4">
        <f>IFERROR(INDEX('1.1-2 SAPN-Mar18'!$B$2:$B$1621,MATCH($A130,'1.1-2 SAPN-Mar18'!$A$2:$A$1621,0)),"")</f>
        <v>2807</v>
      </c>
      <c r="F130" s="56">
        <f t="shared" si="6"/>
        <v>0.30103313145707161</v>
      </c>
      <c r="G130" s="4">
        <f>VALUE(IFERROR(INDEX('[31]All MIRNs SA'!$B$5:$B$422,MATCH($A130,'[31]All MIRNs SA'!$A$5:$A$422,0)),""))</f>
        <v>5045</v>
      </c>
      <c r="H130" s="4" t="str">
        <f>INDEX('[30]1.6 Suburb to SA2'!$C$2:$C$467,MATCH('1.5 Residential Penetration'!$A130,'[30]1.6 Suburb to SA2'!$A$2:$A$467,0))</f>
        <v>Holdfast Bay</v>
      </c>
      <c r="I130" s="4" t="str">
        <f>INDEX('[30]1.6 Suburb to SA2'!$D$2:$D$467,MATCH('1.5 Residential Penetration'!$A130,'[30]1.6 Suburb to SA2'!$A$2:$A$467,0))</f>
        <v>Adelaide - South</v>
      </c>
      <c r="J130" s="4">
        <f>SUMIF('1.1-1 AGN Customer Numbers'!$A$6:$A$418,$A130,'1.1-1 AGN Customer Numbers'!$D$6:$D$418)</f>
        <v>191</v>
      </c>
      <c r="V130" s="52" t="s">
        <v>427</v>
      </c>
      <c r="W130" s="50">
        <v>1387</v>
      </c>
      <c r="X130" s="50">
        <v>1569</v>
      </c>
      <c r="Y130" s="4">
        <f t="shared" si="9"/>
        <v>0.88400254939451883</v>
      </c>
    </row>
    <row r="131" spans="1:25" x14ac:dyDescent="0.25">
      <c r="A131" s="44" t="s">
        <v>419</v>
      </c>
      <c r="B131" s="4">
        <f>SUMIF('1.1-1 AGN Customer Numbers'!$A$6:$A$418,$A131,'1.1-1 AGN Customer Numbers'!$C$6:$C$418)</f>
        <v>1622</v>
      </c>
      <c r="C131" s="4">
        <f>IFERROR(INDEX('[30]1.6 AGN New Res Conn by suburb'!$H$2:$H$377,MATCH($A131,'[30]1.6 AGN New Res Conn by suburb'!$A$2:$A$377,0)),"")</f>
        <v>35</v>
      </c>
      <c r="D131" s="56">
        <f t="shared" si="5"/>
        <v>2.1578298397040691E-2</v>
      </c>
      <c r="E131" s="4">
        <f>IFERROR(INDEX('1.1-2 SAPN-Mar18'!$B$2:$B$1621,MATCH($A131,'1.1-2 SAPN-Mar18'!$A$2:$A$1621,0)),"")</f>
        <v>1854</v>
      </c>
      <c r="F131" s="56">
        <f t="shared" si="6"/>
        <v>0.87486515641855445</v>
      </c>
      <c r="G131" s="4">
        <f>VALUE(IFERROR(INDEX('[31]All MIRNs SA'!$B$5:$B$422,MATCH($A131,'[31]All MIRNs SA'!$A$5:$A$422,0)),""))</f>
        <v>5045</v>
      </c>
      <c r="H131" s="4" t="str">
        <f>INDEX('[30]1.6 Suburb to SA2'!$C$2:$C$467,MATCH('1.5 Residential Penetration'!$A131,'[30]1.6 Suburb to SA2'!$A$2:$A$467,0))</f>
        <v>Holdfast Bay</v>
      </c>
      <c r="I131" s="4" t="str">
        <f>INDEX('[30]1.6 Suburb to SA2'!$D$2:$D$467,MATCH('1.5 Residential Penetration'!$A131,'[30]1.6 Suburb to SA2'!$A$2:$A$467,0))</f>
        <v>Adelaide - South</v>
      </c>
      <c r="J131" s="4">
        <f>SUMIF('1.1-1 AGN Customer Numbers'!$A$6:$A$418,$A131,'1.1-1 AGN Customer Numbers'!$D$6:$D$418)</f>
        <v>26</v>
      </c>
      <c r="V131" s="52" t="s">
        <v>409</v>
      </c>
      <c r="W131" s="50">
        <v>3753</v>
      </c>
      <c r="X131" s="50">
        <v>3771</v>
      </c>
      <c r="Y131" s="4">
        <f t="shared" si="9"/>
        <v>0.99522673031026254</v>
      </c>
    </row>
    <row r="132" spans="1:25" x14ac:dyDescent="0.25">
      <c r="A132" s="44" t="s">
        <v>418</v>
      </c>
      <c r="B132" s="4">
        <f>SUMIF('1.1-1 AGN Customer Numbers'!$A$6:$A$418,$A132,'1.1-1 AGN Customer Numbers'!$C$6:$C$418)</f>
        <v>2604</v>
      </c>
      <c r="C132" s="4">
        <f>IFERROR(INDEX('[30]1.6 AGN New Res Conn by suburb'!$H$2:$H$377,MATCH($A132,'[30]1.6 AGN New Res Conn by suburb'!$A$2:$A$377,0)),"")</f>
        <v>165</v>
      </c>
      <c r="D132" s="56">
        <f t="shared" ref="D132:D195" si="10">IFERROR(C132/B132,"")</f>
        <v>6.3364055299539174E-2</v>
      </c>
      <c r="E132" s="4">
        <f>IFERROR(INDEX('1.1-2 SAPN-Mar18'!$B$2:$B$1621,MATCH($A132,'1.1-2 SAPN-Mar18'!$A$2:$A$1621,0)),"")</f>
        <v>3363</v>
      </c>
      <c r="F132" s="56">
        <f t="shared" ref="F132:F195" si="11">IFERROR(B132/E132,0)</f>
        <v>0.77430865298840323</v>
      </c>
      <c r="G132" s="4">
        <f>VALUE(IFERROR(INDEX('[31]All MIRNs SA'!$B$5:$B$422,MATCH($A132,'[31]All MIRNs SA'!$A$5:$A$422,0)),""))</f>
        <v>5045</v>
      </c>
      <c r="H132" s="4" t="str">
        <f>INDEX('[30]1.6 Suburb to SA2'!$C$2:$C$467,MATCH('1.5 Residential Penetration'!$A132,'[30]1.6 Suburb to SA2'!$A$2:$A$467,0))</f>
        <v>Holdfast Bay</v>
      </c>
      <c r="I132" s="4" t="str">
        <f>INDEX('[30]1.6 Suburb to SA2'!$D$2:$D$467,MATCH('1.5 Residential Penetration'!$A132,'[30]1.6 Suburb to SA2'!$A$2:$A$467,0))</f>
        <v>Adelaide - South</v>
      </c>
      <c r="J132" s="4">
        <f>SUMIF('1.1-1 AGN Customer Numbers'!$A$6:$A$418,$A132,'1.1-1 AGN Customer Numbers'!$D$6:$D$418)</f>
        <v>64</v>
      </c>
      <c r="V132" s="52" t="s">
        <v>407</v>
      </c>
      <c r="W132" s="50">
        <v>3</v>
      </c>
      <c r="X132" s="50">
        <v>80</v>
      </c>
      <c r="Y132" s="4">
        <f t="shared" si="9"/>
        <v>3.7499999999999999E-2</v>
      </c>
    </row>
    <row r="133" spans="1:25" x14ac:dyDescent="0.25">
      <c r="A133" s="44" t="s">
        <v>417</v>
      </c>
      <c r="B133" s="4">
        <f>SUMIF('1.1-1 AGN Customer Numbers'!$A$6:$A$418,$A133,'1.1-1 AGN Customer Numbers'!$C$6:$C$418)</f>
        <v>1024</v>
      </c>
      <c r="C133" s="4">
        <f>IFERROR(INDEX('[30]1.6 AGN New Res Conn by suburb'!$H$2:$H$377,MATCH($A133,'[30]1.6 AGN New Res Conn by suburb'!$A$2:$A$377,0)),"")</f>
        <v>16</v>
      </c>
      <c r="D133" s="56">
        <f t="shared" si="10"/>
        <v>1.5625E-2</v>
      </c>
      <c r="E133" s="4">
        <f>IFERROR(INDEX('1.1-2 SAPN-Mar18'!$B$2:$B$1621,MATCH($A133,'1.1-2 SAPN-Mar18'!$A$2:$A$1621,0)),"")</f>
        <v>1112</v>
      </c>
      <c r="F133" s="56">
        <f t="shared" si="11"/>
        <v>0.92086330935251803</v>
      </c>
      <c r="G133" s="4">
        <f>VALUE(IFERROR(INDEX('[31]All MIRNs SA'!$B$5:$B$422,MATCH($A133,'[31]All MIRNs SA'!$A$5:$A$422,0)),""))</f>
        <v>5045</v>
      </c>
      <c r="H133" s="4" t="str">
        <f>INDEX('[30]1.6 Suburb to SA2'!$C$2:$C$467,MATCH('1.5 Residential Penetration'!$A133,'[30]1.6 Suburb to SA2'!$A$2:$A$467,0))</f>
        <v>Holdfast Bay</v>
      </c>
      <c r="I133" s="4" t="str">
        <f>INDEX('[30]1.6 Suburb to SA2'!$D$2:$D$467,MATCH('1.5 Residential Penetration'!$A133,'[30]1.6 Suburb to SA2'!$A$2:$A$467,0))</f>
        <v>Adelaide - South</v>
      </c>
      <c r="J133" s="4">
        <f>SUMIF('1.1-1 AGN Customer Numbers'!$A$6:$A$418,$A133,'1.1-1 AGN Customer Numbers'!$D$6:$D$418)</f>
        <v>49</v>
      </c>
      <c r="V133" s="52" t="s">
        <v>405</v>
      </c>
      <c r="W133" s="50">
        <v>54</v>
      </c>
      <c r="X133" s="50">
        <v>64</v>
      </c>
      <c r="Y133" s="4">
        <f t="shared" si="9"/>
        <v>0.84375</v>
      </c>
    </row>
    <row r="134" spans="1:25" x14ac:dyDescent="0.25">
      <c r="A134" s="44" t="s">
        <v>415</v>
      </c>
      <c r="B134" s="4">
        <f>SUMIF('1.1-1 AGN Customer Numbers'!$A$6:$A$418,$A134,'1.1-1 AGN Customer Numbers'!$C$6:$C$418)</f>
        <v>1879</v>
      </c>
      <c r="C134" s="4">
        <f>IFERROR(INDEX('[30]1.6 AGN New Res Conn by suburb'!$H$2:$H$377,MATCH($A134,'[30]1.6 AGN New Res Conn by suburb'!$A$2:$A$377,0)),"")</f>
        <v>257</v>
      </c>
      <c r="D134" s="56">
        <f t="shared" si="10"/>
        <v>0.13677488025545503</v>
      </c>
      <c r="E134" s="4">
        <f>IFERROR(INDEX('1.1-2 SAPN-Mar18'!$B$2:$B$1621,MATCH($A134,'1.1-2 SAPN-Mar18'!$A$2:$A$1621,0)),"")</f>
        <v>2524</v>
      </c>
      <c r="F134" s="56">
        <f t="shared" si="11"/>
        <v>0.74445324881141051</v>
      </c>
      <c r="G134" s="4">
        <f>VALUE(IFERROR(INDEX('[31]All MIRNs SA'!$B$5:$B$422,MATCH($A134,'[31]All MIRNs SA'!$A$5:$A$422,0)),""))</f>
        <v>5044</v>
      </c>
      <c r="H134" s="4" t="str">
        <f>INDEX('[30]1.6 Suburb to SA2'!$C$2:$C$467,MATCH('1.5 Residential Penetration'!$A134,'[30]1.6 Suburb to SA2'!$A$2:$A$467,0))</f>
        <v>Marion</v>
      </c>
      <c r="I134" s="4" t="str">
        <f>INDEX('[30]1.6 Suburb to SA2'!$D$2:$D$467,MATCH('1.5 Residential Penetration'!$A134,'[30]1.6 Suburb to SA2'!$A$2:$A$467,0))</f>
        <v>Adelaide - South</v>
      </c>
      <c r="J134" s="4">
        <f>SUMIF('1.1-1 AGN Customer Numbers'!$A$6:$A$418,$A134,'1.1-1 AGN Customer Numbers'!$D$6:$D$418)</f>
        <v>9</v>
      </c>
      <c r="V134" s="52" t="s">
        <v>404</v>
      </c>
      <c r="W134" s="50">
        <v>1110</v>
      </c>
      <c r="X134" s="50">
        <v>1233</v>
      </c>
      <c r="Y134" s="4">
        <f t="shared" si="9"/>
        <v>0.9002433090024331</v>
      </c>
    </row>
    <row r="135" spans="1:25" x14ac:dyDescent="0.25">
      <c r="A135" s="44" t="s">
        <v>414</v>
      </c>
      <c r="B135" s="4">
        <f>SUMIF('1.1-1 AGN Customer Numbers'!$A$6:$A$418,$A135,'1.1-1 AGN Customer Numbers'!$C$6:$C$418)</f>
        <v>1021</v>
      </c>
      <c r="C135" s="4">
        <f>IFERROR(INDEX('[30]1.6 AGN New Res Conn by suburb'!$H$2:$H$377,MATCH($A135,'[30]1.6 AGN New Res Conn by suburb'!$A$2:$A$377,0)),"")</f>
        <v>26</v>
      </c>
      <c r="D135" s="56">
        <f t="shared" si="10"/>
        <v>2.5465230166503428E-2</v>
      </c>
      <c r="E135" s="4">
        <f>IFERROR(INDEX('1.1-2 SAPN-Mar18'!$B$2:$B$1621,MATCH($A135,'1.1-2 SAPN-Mar18'!$A$2:$A$1621,0)),"")</f>
        <v>1324</v>
      </c>
      <c r="F135" s="56">
        <f t="shared" si="11"/>
        <v>0.77114803625377648</v>
      </c>
      <c r="G135" s="4">
        <f>VALUE(IFERROR(INDEX('[31]All MIRNs SA'!$B$5:$B$422,MATCH($A135,'[31]All MIRNs SA'!$A$5:$A$422,0)),""))</f>
        <v>5065</v>
      </c>
      <c r="H135" s="4" t="str">
        <f>INDEX('[30]1.6 Suburb to SA2'!$C$2:$C$467,MATCH('1.5 Residential Penetration'!$A135,'[30]1.6 Suburb to SA2'!$A$2:$A$467,0))</f>
        <v>Burnside</v>
      </c>
      <c r="I135" s="4" t="str">
        <f>INDEX('[30]1.6 Suburb to SA2'!$D$2:$D$467,MATCH('1.5 Residential Penetration'!$A135,'[30]1.6 Suburb to SA2'!$A$2:$A$467,0))</f>
        <v>Adelaide - Central and Hills</v>
      </c>
      <c r="J135" s="4">
        <f>SUMIF('1.1-1 AGN Customer Numbers'!$A$6:$A$418,$A135,'1.1-1 AGN Customer Numbers'!$D$6:$D$418)</f>
        <v>40</v>
      </c>
      <c r="V135" s="52" t="s">
        <v>403</v>
      </c>
      <c r="W135" s="50">
        <v>3594</v>
      </c>
      <c r="X135" s="50">
        <v>3807</v>
      </c>
      <c r="Y135" s="4">
        <f t="shared" si="9"/>
        <v>0.94405043341213557</v>
      </c>
    </row>
    <row r="136" spans="1:25" x14ac:dyDescent="0.25">
      <c r="A136" s="44" t="s">
        <v>413</v>
      </c>
      <c r="B136" s="4">
        <f>SUMIF('1.1-1 AGN Customer Numbers'!$A$6:$A$418,$A136,'1.1-1 AGN Customer Numbers'!$C$6:$C$418)</f>
        <v>709</v>
      </c>
      <c r="C136" s="4">
        <f>IFERROR(INDEX('[30]1.6 AGN New Res Conn by suburb'!$H$2:$H$377,MATCH($A136,'[30]1.6 AGN New Res Conn by suburb'!$A$2:$A$377,0)),"")</f>
        <v>41</v>
      </c>
      <c r="D136" s="56">
        <f t="shared" si="10"/>
        <v>5.7827926657263752E-2</v>
      </c>
      <c r="E136" s="4">
        <f>IFERROR(INDEX('1.1-2 SAPN-Mar18'!$B$2:$B$1621,MATCH($A136,'1.1-2 SAPN-Mar18'!$A$2:$A$1621,0)),"")</f>
        <v>911</v>
      </c>
      <c r="F136" s="56">
        <f t="shared" si="11"/>
        <v>0.77826564215148186</v>
      </c>
      <c r="G136" s="4">
        <f>VALUE(IFERROR(INDEX('[31]All MIRNs SA'!$B$5:$B$422,MATCH($A136,'[31]All MIRNs SA'!$A$5:$A$422,0)),""))</f>
        <v>5064</v>
      </c>
      <c r="H136" s="4" t="str">
        <f>INDEX('[30]1.6 Suburb to SA2'!$C$2:$C$467,MATCH('1.5 Residential Penetration'!$A136,'[30]1.6 Suburb to SA2'!$A$2:$A$467,0))</f>
        <v>Burnside</v>
      </c>
      <c r="I136" s="4" t="str">
        <f>INDEX('[30]1.6 Suburb to SA2'!$D$2:$D$467,MATCH('1.5 Residential Penetration'!$A136,'[30]1.6 Suburb to SA2'!$A$2:$A$467,0))</f>
        <v>Adelaide - Central and Hills</v>
      </c>
      <c r="J136" s="4">
        <f>SUMIF('1.1-1 AGN Customer Numbers'!$A$6:$A$418,$A136,'1.1-1 AGN Customer Numbers'!$D$6:$D$418)</f>
        <v>26</v>
      </c>
      <c r="V136" s="52" t="s">
        <v>401</v>
      </c>
      <c r="W136" s="50">
        <v>1213</v>
      </c>
      <c r="X136" s="50">
        <v>1313</v>
      </c>
      <c r="Y136" s="4">
        <f t="shared" si="9"/>
        <v>0.92383853769992386</v>
      </c>
    </row>
    <row r="137" spans="1:25" x14ac:dyDescent="0.25">
      <c r="A137" s="44" t="s">
        <v>412</v>
      </c>
      <c r="B137" s="4">
        <f>SUMIF('1.1-1 AGN Customer Numbers'!$A$6:$A$418,$A137,'1.1-1 AGN Customer Numbers'!$C$6:$C$418)</f>
        <v>0</v>
      </c>
      <c r="C137" s="4" t="str">
        <f>IFERROR(INDEX('[30]1.6 AGN New Res Conn by suburb'!$H$2:$H$377,MATCH($A137,'[30]1.6 AGN New Res Conn by suburb'!$A$2:$A$377,0)),"")</f>
        <v/>
      </c>
      <c r="D137" s="56" t="str">
        <f t="shared" si="10"/>
        <v/>
      </c>
      <c r="E137" s="4">
        <f>IFERROR(INDEX('1.1-2 SAPN-Mar18'!$B$2:$B$1621,MATCH($A137,'1.1-2 SAPN-Mar18'!$A$2:$A$1621,0)),"")</f>
        <v>437</v>
      </c>
      <c r="F137" s="56">
        <f t="shared" si="11"/>
        <v>0</v>
      </c>
      <c r="G137" s="4">
        <f>VALUE(IFERROR(INDEX('[31]All MIRNs SA'!$B$5:$B$422,MATCH($A137,'[31]All MIRNs SA'!$A$5:$A$422,0)),""))</f>
        <v>5344</v>
      </c>
      <c r="H137" s="4" t="str">
        <f>INDEX('[30]1.6 Suburb to SA2'!$C$2:$C$467,MATCH('1.5 Residential Penetration'!$A137,'[30]1.6 Suburb to SA2'!$A$2:$A$467,0))</f>
        <v>Murray and Mallee</v>
      </c>
      <c r="I137" s="4" t="str">
        <f>INDEX('[30]1.6 Suburb to SA2'!$D$2:$D$467,MATCH('1.5 Residential Penetration'!$A137,'[30]1.6 Suburb to SA2'!$A$2:$A$467,0))</f>
        <v>South Australia - South East</v>
      </c>
      <c r="J137" s="4">
        <f>SUMIF('1.1-1 AGN Customer Numbers'!$A$6:$A$418,$A137,'1.1-1 AGN Customer Numbers'!$D$6:$D$418)</f>
        <v>4</v>
      </c>
      <c r="V137" s="52" t="s">
        <v>396</v>
      </c>
      <c r="W137" s="50">
        <v>559</v>
      </c>
      <c r="X137" s="50">
        <v>691</v>
      </c>
      <c r="Y137" s="4">
        <f t="shared" si="9"/>
        <v>0.80897250361794504</v>
      </c>
    </row>
    <row r="138" spans="1:25" x14ac:dyDescent="0.25">
      <c r="A138" s="44" t="s">
        <v>410</v>
      </c>
      <c r="B138" s="4">
        <f>SUMIF('1.1-1 AGN Customer Numbers'!$A$6:$A$418,$A138,'1.1-1 AGN Customer Numbers'!$C$6:$C$418)</f>
        <v>778</v>
      </c>
      <c r="C138" s="4">
        <f>IFERROR(INDEX('[30]1.6 AGN New Res Conn by suburb'!$H$2:$H$377,MATCH($A138,'[30]1.6 AGN New Res Conn by suburb'!$A$2:$A$377,0)),"")</f>
        <v>52</v>
      </c>
      <c r="D138" s="56">
        <f t="shared" si="10"/>
        <v>6.6838046272493568E-2</v>
      </c>
      <c r="E138" s="4">
        <f>IFERROR(INDEX('1.1-2 SAPN-Mar18'!$B$2:$B$1621,MATCH($A138,'1.1-2 SAPN-Mar18'!$A$2:$A$1621,0)),"")</f>
        <v>1014</v>
      </c>
      <c r="F138" s="56">
        <f t="shared" si="11"/>
        <v>0.76725838264299806</v>
      </c>
      <c r="G138" s="4">
        <f>VALUE(IFERROR(INDEX('[31]All MIRNs SA'!$B$5:$B$422,MATCH($A138,'[31]All MIRNs SA'!$A$5:$A$422,0)),""))</f>
        <v>5070</v>
      </c>
      <c r="H138" s="4" t="str">
        <f>INDEX('[30]1.6 Suburb to SA2'!$C$2:$C$467,MATCH('1.5 Residential Penetration'!$A138,'[30]1.6 Suburb to SA2'!$A$2:$A$467,0))</f>
        <v>Norwood - Payneham - St Peters</v>
      </c>
      <c r="I138" s="4" t="str">
        <f>INDEX('[30]1.6 Suburb to SA2'!$D$2:$D$467,MATCH('1.5 Residential Penetration'!$A138,'[30]1.6 Suburb to SA2'!$A$2:$A$467,0))</f>
        <v>Adelaide - Central and Hills</v>
      </c>
      <c r="J138" s="4">
        <f>SUMIF('1.1-1 AGN Customer Numbers'!$A$6:$A$418,$A138,'1.1-1 AGN Customer Numbers'!$D$6:$D$418)</f>
        <v>57</v>
      </c>
      <c r="V138" s="52" t="s">
        <v>384</v>
      </c>
      <c r="W138" s="50">
        <v>892</v>
      </c>
      <c r="X138" s="50">
        <v>927</v>
      </c>
      <c r="Y138" s="4">
        <f t="shared" si="9"/>
        <v>0.96224379719525355</v>
      </c>
    </row>
    <row r="139" spans="1:25" x14ac:dyDescent="0.25">
      <c r="A139" s="44" t="s">
        <v>409</v>
      </c>
      <c r="B139" s="4">
        <f>SUMIF('1.1-1 AGN Customer Numbers'!$A$6:$A$418,$A139,'1.1-1 AGN Customer Numbers'!$C$6:$C$418)</f>
        <v>3756</v>
      </c>
      <c r="C139" s="4">
        <f>IFERROR(INDEX('[30]1.6 AGN New Res Conn by suburb'!$H$2:$H$377,MATCH($A139,'[30]1.6 AGN New Res Conn by suburb'!$A$2:$A$377,0)),"")</f>
        <v>245</v>
      </c>
      <c r="D139" s="56">
        <f t="shared" si="10"/>
        <v>6.522896698615549E-2</v>
      </c>
      <c r="E139" s="4">
        <f>IFERROR(INDEX('1.1-2 SAPN-Mar18'!$B$2:$B$1621,MATCH($A139,'1.1-2 SAPN-Mar18'!$A$2:$A$1621,0)),"")</f>
        <v>3771</v>
      </c>
      <c r="F139" s="56">
        <f t="shared" si="11"/>
        <v>0.99602227525855214</v>
      </c>
      <c r="G139" s="4">
        <f>VALUE(IFERROR(INDEX('[31]All MIRNs SA'!$B$5:$B$422,MATCH($A139,'[31]All MIRNs SA'!$A$5:$A$422,0)),""))</f>
        <v>5125</v>
      </c>
      <c r="H139" s="4" t="str">
        <f>INDEX('[30]1.6 Suburb to SA2'!$C$2:$C$467,MATCH('1.5 Residential Penetration'!$A139,'[30]1.6 Suburb to SA2'!$A$2:$A$467,0))</f>
        <v>Tea Tree Gully</v>
      </c>
      <c r="I139" s="4" t="str">
        <f>INDEX('[30]1.6 Suburb to SA2'!$D$2:$D$467,MATCH('1.5 Residential Penetration'!$A139,'[30]1.6 Suburb to SA2'!$A$2:$A$467,0))</f>
        <v>Adelaide - North</v>
      </c>
      <c r="J139" s="4">
        <f>SUMIF('1.1-1 AGN Customer Numbers'!$A$6:$A$418,$A139,'1.1-1 AGN Customer Numbers'!$D$6:$D$418)</f>
        <v>54</v>
      </c>
      <c r="V139" s="52" t="s">
        <v>383</v>
      </c>
      <c r="W139" s="50">
        <v>2135</v>
      </c>
      <c r="X139" s="50">
        <v>2591</v>
      </c>
      <c r="Y139" s="4">
        <f t="shared" si="9"/>
        <v>0.82400617522192199</v>
      </c>
    </row>
    <row r="140" spans="1:25" x14ac:dyDescent="0.25">
      <c r="A140" s="44" t="s">
        <v>408</v>
      </c>
      <c r="B140" s="4">
        <f>SUMIF('1.1-1 AGN Customer Numbers'!$A$6:$A$418,$A140,'1.1-1 AGN Customer Numbers'!$C$6:$C$418)</f>
        <v>1170</v>
      </c>
      <c r="C140" s="4">
        <f>IFERROR(INDEX('[30]1.6 AGN New Res Conn by suburb'!$H$2:$H$377,MATCH($A140,'[30]1.6 AGN New Res Conn by suburb'!$A$2:$A$377,0)),"")</f>
        <v>22</v>
      </c>
      <c r="D140" s="56">
        <f t="shared" si="10"/>
        <v>1.8803418803418803E-2</v>
      </c>
      <c r="E140" s="4">
        <f>IFERROR(INDEX('1.1-2 SAPN-Mar18'!$B$2:$B$1621,MATCH($A140,'1.1-2 SAPN-Mar18'!$A$2:$A$1621,0)),"")</f>
        <v>1422</v>
      </c>
      <c r="F140" s="56">
        <f t="shared" si="11"/>
        <v>0.82278481012658233</v>
      </c>
      <c r="G140" s="4">
        <f>VALUE(IFERROR(INDEX('[31]All MIRNs SA'!$B$5:$B$422,MATCH($A140,'[31]All MIRNs SA'!$A$5:$A$422,0)),""))</f>
        <v>5034</v>
      </c>
      <c r="H140" s="4" t="str">
        <f>INDEX('[30]1.6 Suburb to SA2'!$C$2:$C$467,MATCH('1.5 Residential Penetration'!$A140,'[30]1.6 Suburb to SA2'!$A$2:$A$467,0))</f>
        <v>Unley</v>
      </c>
      <c r="I140" s="4" t="str">
        <f>INDEX('[30]1.6 Suburb to SA2'!$D$2:$D$467,MATCH('1.5 Residential Penetration'!$A140,'[30]1.6 Suburb to SA2'!$A$2:$A$467,0))</f>
        <v>Adelaide - Central and Hills</v>
      </c>
      <c r="J140" s="4">
        <f>SUMIF('1.1-1 AGN Customer Numbers'!$A$6:$A$418,$A140,'1.1-1 AGN Customer Numbers'!$D$6:$D$418)</f>
        <v>74</v>
      </c>
      <c r="V140" s="52" t="s">
        <v>380</v>
      </c>
      <c r="W140" s="50">
        <v>1670</v>
      </c>
      <c r="X140" s="50">
        <v>1846</v>
      </c>
      <c r="Y140" s="4">
        <f t="shared" ref="Y140:Y165" si="12">W140/X140</f>
        <v>0.90465872156013005</v>
      </c>
    </row>
    <row r="141" spans="1:25" x14ac:dyDescent="0.25">
      <c r="A141" s="44" t="s">
        <v>407</v>
      </c>
      <c r="B141" s="4">
        <f>SUMIF('1.1-1 AGN Customer Numbers'!$A$6:$A$418,$A141,'1.1-1 AGN Customer Numbers'!$C$6:$C$418)</f>
        <v>3</v>
      </c>
      <c r="C141" s="4">
        <f>IFERROR(INDEX('[30]1.6 AGN New Res Conn by suburb'!$H$2:$H$377,MATCH($A141,'[30]1.6 AGN New Res Conn by suburb'!$A$2:$A$377,0)),"")</f>
        <v>1</v>
      </c>
      <c r="D141" s="56">
        <f t="shared" si="10"/>
        <v>0.33333333333333331</v>
      </c>
      <c r="E141" s="4">
        <f>IFERROR(INDEX('1.1-2 SAPN-Mar18'!$B$2:$B$1621,MATCH($A141,'1.1-2 SAPN-Mar18'!$A$2:$A$1621,0)),"")</f>
        <v>80</v>
      </c>
      <c r="F141" s="56">
        <f t="shared" si="11"/>
        <v>3.7499999999999999E-2</v>
      </c>
      <c r="G141" s="4">
        <f>VALUE(IFERROR(INDEX('[31]All MIRNs SA'!$B$5:$B$422,MATCH($A141,'[31]All MIRNs SA'!$A$5:$A$422,0)),""))</f>
        <v>5114</v>
      </c>
      <c r="H141" s="4" t="str">
        <f>INDEX('[30]1.6 Suburb to SA2'!$C$2:$C$467,MATCH('1.5 Residential Penetration'!$A141,'[30]1.6 Suburb to SA2'!$A$2:$A$467,0))</f>
        <v>Playford</v>
      </c>
      <c r="I141" s="4" t="str">
        <f>INDEX('[30]1.6 Suburb to SA2'!$D$2:$D$467,MATCH('1.5 Residential Penetration'!$A141,'[30]1.6 Suburb to SA2'!$A$2:$A$467,0))</f>
        <v>Adelaide - North</v>
      </c>
      <c r="J141" s="4">
        <f>SUMIF('1.1-1 AGN Customer Numbers'!$A$6:$A$418,$A141,'1.1-1 AGN Customer Numbers'!$D$6:$D$418)</f>
        <v>0</v>
      </c>
      <c r="V141" s="52" t="s">
        <v>378</v>
      </c>
      <c r="W141" s="50">
        <v>1193</v>
      </c>
      <c r="X141" s="50">
        <v>1467</v>
      </c>
      <c r="Y141" s="4">
        <f t="shared" si="12"/>
        <v>0.81322426721199725</v>
      </c>
    </row>
    <row r="142" spans="1:25" x14ac:dyDescent="0.25">
      <c r="A142" s="44" t="s">
        <v>406</v>
      </c>
      <c r="B142" s="4">
        <f>SUMIF('1.1-1 AGN Customer Numbers'!$A$6:$A$418,$A142,'1.1-1 AGN Customer Numbers'!$C$6:$C$418)</f>
        <v>2238</v>
      </c>
      <c r="C142" s="4">
        <f>IFERROR(INDEX('[30]1.6 AGN New Res Conn by suburb'!$H$2:$H$377,MATCH($A142,'[30]1.6 AGN New Res Conn by suburb'!$A$2:$A$377,0)),"")</f>
        <v>168</v>
      </c>
      <c r="D142" s="56">
        <f t="shared" si="10"/>
        <v>7.5067024128686322E-2</v>
      </c>
      <c r="E142" s="4">
        <f>IFERROR(INDEX('1.1-2 SAPN-Mar18'!$B$2:$B$1621,MATCH($A142,'1.1-2 SAPN-Mar18'!$A$2:$A$1621,0)),"")</f>
        <v>2757</v>
      </c>
      <c r="F142" s="56">
        <f t="shared" si="11"/>
        <v>0.81175190424374322</v>
      </c>
      <c r="G142" s="4">
        <f>VALUE(IFERROR(INDEX('[31]All MIRNs SA'!$B$5:$B$422,MATCH($A142,'[31]All MIRNs SA'!$A$5:$A$422,0)),""))</f>
        <v>5022</v>
      </c>
      <c r="H142" s="4" t="str">
        <f>INDEX('[30]1.6 Suburb to SA2'!$C$2:$C$467,MATCH('1.5 Residential Penetration'!$A142,'[30]1.6 Suburb to SA2'!$A$2:$A$467,0))</f>
        <v>Charles Sturt</v>
      </c>
      <c r="I142" s="4" t="str">
        <f>INDEX('[30]1.6 Suburb to SA2'!$D$2:$D$467,MATCH('1.5 Residential Penetration'!$A142,'[30]1.6 Suburb to SA2'!$A$2:$A$467,0))</f>
        <v>Adelaide - West</v>
      </c>
      <c r="J142" s="4">
        <f>SUMIF('1.1-1 AGN Customer Numbers'!$A$6:$A$418,$A142,'1.1-1 AGN Customer Numbers'!$D$6:$D$418)</f>
        <v>44</v>
      </c>
      <c r="V142" s="52" t="s">
        <v>377</v>
      </c>
      <c r="W142" s="50">
        <v>0</v>
      </c>
      <c r="X142" s="50">
        <v>344</v>
      </c>
      <c r="Y142" s="4">
        <f t="shared" si="12"/>
        <v>0</v>
      </c>
    </row>
    <row r="143" spans="1:25" x14ac:dyDescent="0.25">
      <c r="A143" s="44" t="s">
        <v>405</v>
      </c>
      <c r="B143" s="4">
        <f>SUMIF('1.1-1 AGN Customer Numbers'!$A$6:$A$418,$A143,'1.1-1 AGN Customer Numbers'!$C$6:$C$418)</f>
        <v>54</v>
      </c>
      <c r="C143" s="4" t="str">
        <f>IFERROR(INDEX('[30]1.6 AGN New Res Conn by suburb'!$H$2:$H$377,MATCH($A143,'[30]1.6 AGN New Res Conn by suburb'!$A$2:$A$377,0)),"")</f>
        <v/>
      </c>
      <c r="D143" s="56" t="str">
        <f t="shared" si="10"/>
        <v/>
      </c>
      <c r="E143" s="4">
        <f>IFERROR(INDEX('1.1-2 SAPN-Mar18'!$B$2:$B$1621,MATCH($A143,'1.1-2 SAPN-Mar18'!$A$2:$A$1621,0)),"")</f>
        <v>64</v>
      </c>
      <c r="F143" s="56">
        <f t="shared" si="11"/>
        <v>0.84375</v>
      </c>
      <c r="G143" s="4">
        <f>VALUE(IFERROR(INDEX('[31]All MIRNs SA'!$B$5:$B$422,MATCH($A143,'[31]All MIRNs SA'!$A$5:$A$422,0)),""))</f>
        <v>5107</v>
      </c>
      <c r="H143" s="4" t="str">
        <f>INDEX('[30]1.6 Suburb to SA2'!$C$2:$C$467,MATCH('1.5 Residential Penetration'!$A143,'[30]1.6 Suburb to SA2'!$A$2:$A$467,0))</f>
        <v>Salisbury</v>
      </c>
      <c r="I143" s="4" t="str">
        <f>INDEX('[30]1.6 Suburb to SA2'!$D$2:$D$467,MATCH('1.5 Residential Penetration'!$A143,'[30]1.6 Suburb to SA2'!$A$2:$A$467,0))</f>
        <v>Adelaide - North</v>
      </c>
      <c r="J143" s="4">
        <f>SUMIF('1.1-1 AGN Customer Numbers'!$A$6:$A$418,$A143,'1.1-1 AGN Customer Numbers'!$D$6:$D$418)</f>
        <v>2</v>
      </c>
      <c r="V143" s="52" t="s">
        <v>373</v>
      </c>
      <c r="W143" s="50">
        <v>1247</v>
      </c>
      <c r="X143" s="50">
        <v>1575</v>
      </c>
      <c r="Y143" s="4">
        <f t="shared" si="12"/>
        <v>0.79174603174603175</v>
      </c>
    </row>
    <row r="144" spans="1:25" x14ac:dyDescent="0.25">
      <c r="A144" s="44" t="s">
        <v>404</v>
      </c>
      <c r="B144" s="4">
        <f>SUMIF('1.1-1 AGN Customer Numbers'!$A$6:$A$418,$A144,'1.1-1 AGN Customer Numbers'!$C$6:$C$418)</f>
        <v>1110</v>
      </c>
      <c r="C144" s="4">
        <f>IFERROR(INDEX('[30]1.6 AGN New Res Conn by suburb'!$H$2:$H$377,MATCH($A144,'[30]1.6 AGN New Res Conn by suburb'!$A$2:$A$377,0)),"")</f>
        <v>243</v>
      </c>
      <c r="D144" s="56">
        <f t="shared" si="10"/>
        <v>0.21891891891891893</v>
      </c>
      <c r="E144" s="4">
        <f>IFERROR(INDEX('1.1-2 SAPN-Mar18'!$B$2:$B$1621,MATCH($A144,'1.1-2 SAPN-Mar18'!$A$2:$A$1621,0)),"")</f>
        <v>1233</v>
      </c>
      <c r="F144" s="56">
        <f t="shared" si="11"/>
        <v>0.9002433090024331</v>
      </c>
      <c r="G144" s="4">
        <f>VALUE(IFERROR(INDEX('[31]All MIRNs SA'!$B$5:$B$422,MATCH($A144,'[31]All MIRNs SA'!$A$5:$A$422,0)),""))</f>
        <v>5086</v>
      </c>
      <c r="H144" s="4" t="str">
        <f>INDEX('[30]1.6 Suburb to SA2'!$C$2:$C$467,MATCH('1.5 Residential Penetration'!$A144,'[30]1.6 Suburb to SA2'!$A$2:$A$467,0))</f>
        <v>Port Adelaide - East</v>
      </c>
      <c r="I144" s="4" t="str">
        <f>INDEX('[30]1.6 Suburb to SA2'!$D$2:$D$467,MATCH('1.5 Residential Penetration'!$A144,'[30]1.6 Suburb to SA2'!$A$2:$A$467,0))</f>
        <v>Adelaide - North</v>
      </c>
      <c r="J144" s="4">
        <f>SUMIF('1.1-1 AGN Customer Numbers'!$A$6:$A$418,$A144,'1.1-1 AGN Customer Numbers'!$D$6:$D$418)</f>
        <v>31</v>
      </c>
      <c r="V144" s="52" t="s">
        <v>371</v>
      </c>
      <c r="W144" s="50">
        <v>2762</v>
      </c>
      <c r="X144" s="50">
        <v>3573</v>
      </c>
      <c r="Y144" s="4">
        <f t="shared" si="12"/>
        <v>0.77301987125664706</v>
      </c>
    </row>
    <row r="145" spans="1:25" x14ac:dyDescent="0.25">
      <c r="A145" s="44" t="s">
        <v>403</v>
      </c>
      <c r="B145" s="4">
        <f>SUMIF('1.1-1 AGN Customer Numbers'!$A$6:$A$418,$A145,'1.1-1 AGN Customer Numbers'!$C$6:$C$418)</f>
        <v>3595</v>
      </c>
      <c r="C145" s="4">
        <f>IFERROR(INDEX('[30]1.6 AGN New Res Conn by suburb'!$H$2:$H$377,MATCH($A145,'[30]1.6 AGN New Res Conn by suburb'!$A$2:$A$377,0)),"")</f>
        <v>30</v>
      </c>
      <c r="D145" s="56">
        <f t="shared" si="10"/>
        <v>8.3449235048678721E-3</v>
      </c>
      <c r="E145" s="4">
        <f>IFERROR(INDEX('1.1-2 SAPN-Mar18'!$B$2:$B$1621,MATCH($A145,'1.1-2 SAPN-Mar18'!$A$2:$A$1621,0)),"")</f>
        <v>3807</v>
      </c>
      <c r="F145" s="56">
        <f t="shared" si="11"/>
        <v>0.9443131074336748</v>
      </c>
      <c r="G145" s="4">
        <f>VALUE(IFERROR(INDEX('[31]All MIRNs SA'!$B$5:$B$422,MATCH($A145,'[31]All MIRNs SA'!$A$5:$A$422,0)),""))</f>
        <v>5125</v>
      </c>
      <c r="H145" s="4" t="str">
        <f>INDEX('[30]1.6 Suburb to SA2'!$C$2:$C$467,MATCH('1.5 Residential Penetration'!$A145,'[30]1.6 Suburb to SA2'!$A$2:$A$467,0))</f>
        <v>Tea Tree Gully</v>
      </c>
      <c r="I145" s="4" t="str">
        <f>INDEX('[30]1.6 Suburb to SA2'!$D$2:$D$467,MATCH('1.5 Residential Penetration'!$A145,'[30]1.6 Suburb to SA2'!$A$2:$A$467,0))</f>
        <v>Adelaide - North</v>
      </c>
      <c r="J145" s="4">
        <f>SUMIF('1.1-1 AGN Customer Numbers'!$A$6:$A$418,$A145,'1.1-1 AGN Customer Numbers'!$D$6:$D$418)</f>
        <v>10</v>
      </c>
      <c r="V145" s="52" t="s">
        <v>367</v>
      </c>
      <c r="W145" s="50">
        <v>2750</v>
      </c>
      <c r="X145" s="50">
        <v>3779</v>
      </c>
      <c r="Y145" s="4">
        <f t="shared" si="12"/>
        <v>0.72770574225985707</v>
      </c>
    </row>
    <row r="146" spans="1:25" x14ac:dyDescent="0.25">
      <c r="A146" s="44" t="s">
        <v>401</v>
      </c>
      <c r="B146" s="4">
        <f>SUMIF('1.1-1 AGN Customer Numbers'!$A$6:$A$418,$A146,'1.1-1 AGN Customer Numbers'!$C$6:$C$418)</f>
        <v>1213</v>
      </c>
      <c r="C146" s="4">
        <f>IFERROR(INDEX('[30]1.6 AGN New Res Conn by suburb'!$H$2:$H$377,MATCH($A146,'[30]1.6 AGN New Res Conn by suburb'!$A$2:$A$377,0)),"")</f>
        <v>22</v>
      </c>
      <c r="D146" s="56">
        <f t="shared" si="10"/>
        <v>1.8136850783182192E-2</v>
      </c>
      <c r="E146" s="4">
        <f>IFERROR(INDEX('1.1-2 SAPN-Mar18'!$B$2:$B$1621,MATCH($A146,'1.1-2 SAPN-Mar18'!$A$2:$A$1621,0)),"")</f>
        <v>1313</v>
      </c>
      <c r="F146" s="56">
        <f t="shared" si="11"/>
        <v>0.92383853769992386</v>
      </c>
      <c r="G146" s="4">
        <f>VALUE(IFERROR(INDEX('[31]All MIRNs SA'!$B$5:$B$422,MATCH($A146,'[31]All MIRNs SA'!$A$5:$A$422,0)),""))</f>
        <v>5096</v>
      </c>
      <c r="H146" s="4" t="str">
        <f>INDEX('[30]1.6 Suburb to SA2'!$C$2:$C$467,MATCH('1.5 Residential Penetration'!$A146,'[30]1.6 Suburb to SA2'!$A$2:$A$467,0))</f>
        <v>Salisbury</v>
      </c>
      <c r="I146" s="4" t="str">
        <f>INDEX('[30]1.6 Suburb to SA2'!$D$2:$D$467,MATCH('1.5 Residential Penetration'!$A146,'[30]1.6 Suburb to SA2'!$A$2:$A$467,0))</f>
        <v>Adelaide - North</v>
      </c>
      <c r="J146" s="4">
        <f>SUMIF('1.1-1 AGN Customer Numbers'!$A$6:$A$418,$A146,'1.1-1 AGN Customer Numbers'!$D$6:$D$418)</f>
        <v>3</v>
      </c>
      <c r="V146" s="52" t="s">
        <v>365</v>
      </c>
      <c r="W146" s="50">
        <v>2</v>
      </c>
      <c r="X146" s="50">
        <v>145</v>
      </c>
      <c r="Y146" s="4">
        <f t="shared" si="12"/>
        <v>1.3793103448275862E-2</v>
      </c>
    </row>
    <row r="147" spans="1:25" x14ac:dyDescent="0.25">
      <c r="A147" s="44" t="s">
        <v>400</v>
      </c>
      <c r="B147" s="4">
        <f>SUMIF('1.1-1 AGN Customer Numbers'!$A$6:$A$418,$A147,'1.1-1 AGN Customer Numbers'!$C$6:$C$418)</f>
        <v>1358</v>
      </c>
      <c r="C147" s="4">
        <f>IFERROR(INDEX('[30]1.6 AGN New Res Conn by suburb'!$H$2:$H$377,MATCH($A147,'[30]1.6 AGN New Res Conn by suburb'!$A$2:$A$377,0)),"")</f>
        <v>52</v>
      </c>
      <c r="D147" s="56">
        <f t="shared" si="10"/>
        <v>3.8291605301914583E-2</v>
      </c>
      <c r="E147" s="4">
        <f>IFERROR(INDEX('1.1-2 SAPN-Mar18'!$B$2:$B$1621,MATCH($A147,'1.1-2 SAPN-Mar18'!$A$2:$A$1621,0)),"")</f>
        <v>1785</v>
      </c>
      <c r="F147" s="56">
        <f t="shared" si="11"/>
        <v>0.76078431372549016</v>
      </c>
      <c r="G147" s="4">
        <f>VALUE(IFERROR(INDEX('[31]All MIRNs SA'!$B$5:$B$422,MATCH($A147,'[31]All MIRNs SA'!$A$5:$A$422,0)),""))</f>
        <v>5163</v>
      </c>
      <c r="H147" s="4" t="str">
        <f>INDEX('[30]1.6 Suburb to SA2'!$C$2:$C$467,MATCH('1.5 Residential Penetration'!$A147,'[30]1.6 Suburb to SA2'!$A$2:$A$467,0))</f>
        <v>Onkaparinga</v>
      </c>
      <c r="I147" s="4" t="str">
        <f>INDEX('[30]1.6 Suburb to SA2'!$D$2:$D$467,MATCH('1.5 Residential Penetration'!$A147,'[30]1.6 Suburb to SA2'!$A$2:$A$467,0))</f>
        <v>Adelaide - South</v>
      </c>
      <c r="J147" s="4">
        <f>SUMIF('1.1-1 AGN Customer Numbers'!$A$6:$A$418,$A147,'1.1-1 AGN Customer Numbers'!$D$6:$D$418)</f>
        <v>22</v>
      </c>
      <c r="V147" s="52" t="s">
        <v>356</v>
      </c>
      <c r="W147" s="50">
        <v>2071</v>
      </c>
      <c r="X147" s="50">
        <v>2249</v>
      </c>
      <c r="Y147" s="4">
        <f t="shared" si="12"/>
        <v>0.92085371276122718</v>
      </c>
    </row>
    <row r="148" spans="1:25" x14ac:dyDescent="0.25">
      <c r="A148" s="44" t="s">
        <v>399</v>
      </c>
      <c r="B148" s="4">
        <f>SUMIF('1.1-1 AGN Customer Numbers'!$A$6:$A$418,$A148,'1.1-1 AGN Customer Numbers'!$C$6:$C$418)</f>
        <v>1428</v>
      </c>
      <c r="C148" s="4">
        <f>IFERROR(INDEX('[30]1.6 AGN New Res Conn by suburb'!$H$2:$H$377,MATCH($A148,'[30]1.6 AGN New Res Conn by suburb'!$A$2:$A$377,0)),"")</f>
        <v>23</v>
      </c>
      <c r="D148" s="56">
        <f t="shared" si="10"/>
        <v>1.6106442577030811E-2</v>
      </c>
      <c r="E148" s="4">
        <f>IFERROR(INDEX('1.1-2 SAPN-Mar18'!$B$2:$B$1621,MATCH($A148,'1.1-2 SAPN-Mar18'!$A$2:$A$1621,0)),"")</f>
        <v>1694</v>
      </c>
      <c r="F148" s="56">
        <f t="shared" si="11"/>
        <v>0.84297520661157022</v>
      </c>
      <c r="G148" s="4">
        <f>VALUE(IFERROR(INDEX('[31]All MIRNs SA'!$B$5:$B$422,MATCH($A148,'[31]All MIRNs SA'!$A$5:$A$422,0)),""))</f>
        <v>5163</v>
      </c>
      <c r="H148" s="4" t="str">
        <f>INDEX('[30]1.6 Suburb to SA2'!$C$2:$C$467,MATCH('1.5 Residential Penetration'!$A148,'[30]1.6 Suburb to SA2'!$A$2:$A$467,0))</f>
        <v>Onkaparinga</v>
      </c>
      <c r="I148" s="4" t="str">
        <f>INDEX('[30]1.6 Suburb to SA2'!$D$2:$D$467,MATCH('1.5 Residential Penetration'!$A148,'[30]1.6 Suburb to SA2'!$A$2:$A$467,0))</f>
        <v>Adelaide - South</v>
      </c>
      <c r="J148" s="4">
        <f>SUMIF('1.1-1 AGN Customer Numbers'!$A$6:$A$418,$A148,'1.1-1 AGN Customer Numbers'!$D$6:$D$418)</f>
        <v>10</v>
      </c>
      <c r="V148" s="52" t="s">
        <v>349</v>
      </c>
      <c r="W148" s="50">
        <v>2310</v>
      </c>
      <c r="X148" s="50">
        <v>2933</v>
      </c>
      <c r="Y148" s="4">
        <f t="shared" si="12"/>
        <v>0.78758949880668261</v>
      </c>
    </row>
    <row r="149" spans="1:25" x14ac:dyDescent="0.25">
      <c r="A149" s="44" t="s">
        <v>398</v>
      </c>
      <c r="B149" s="4">
        <f>SUMIF('1.1-1 AGN Customer Numbers'!$A$6:$A$418,$A149,'1.1-1 AGN Customer Numbers'!$C$6:$C$418)</f>
        <v>153</v>
      </c>
      <c r="C149" s="4" t="str">
        <f>IFERROR(INDEX('[30]1.6 AGN New Res Conn by suburb'!$H$2:$H$377,MATCH($A149,'[30]1.6 AGN New Res Conn by suburb'!$A$2:$A$377,0)),"")</f>
        <v/>
      </c>
      <c r="D149" s="56" t="str">
        <f t="shared" si="10"/>
        <v/>
      </c>
      <c r="E149" s="4">
        <f>IFERROR(INDEX('1.1-2 SAPN-Mar18'!$B$2:$B$1621,MATCH($A149,'1.1-2 SAPN-Mar18'!$A$2:$A$1621,0)),"")</f>
        <v>295</v>
      </c>
      <c r="F149" s="56">
        <f t="shared" si="11"/>
        <v>0.51864406779661021</v>
      </c>
      <c r="G149" s="4">
        <f>VALUE(IFERROR(INDEX('[31]All MIRNs SA'!$B$5:$B$422,MATCH($A149,'[31]All MIRNs SA'!$A$5:$A$422,0)),""))</f>
        <v>5069</v>
      </c>
      <c r="H149" s="4" t="str">
        <f>INDEX('[30]1.6 Suburb to SA2'!$C$2:$C$467,MATCH('1.5 Residential Penetration'!$A149,'[30]1.6 Suburb to SA2'!$A$2:$A$467,0))</f>
        <v>Norwood - Payneham - St Peters</v>
      </c>
      <c r="I149" s="4" t="str">
        <f>INDEX('[30]1.6 Suburb to SA2'!$D$2:$D$467,MATCH('1.5 Residential Penetration'!$A149,'[30]1.6 Suburb to SA2'!$A$2:$A$467,0))</f>
        <v>Adelaide - Central and Hills</v>
      </c>
      <c r="J149" s="4">
        <f>SUMIF('1.1-1 AGN Customer Numbers'!$A$6:$A$418,$A149,'1.1-1 AGN Customer Numbers'!$D$6:$D$418)</f>
        <v>25</v>
      </c>
      <c r="V149" s="52" t="s">
        <v>346</v>
      </c>
      <c r="W149" s="50">
        <v>14</v>
      </c>
      <c r="X149" s="50">
        <v>184</v>
      </c>
      <c r="Y149" s="4">
        <f t="shared" si="12"/>
        <v>7.6086956521739135E-2</v>
      </c>
    </row>
    <row r="150" spans="1:25" x14ac:dyDescent="0.25">
      <c r="A150" s="44" t="s">
        <v>397</v>
      </c>
      <c r="B150" s="4">
        <f>SUMIF('1.1-1 AGN Customer Numbers'!$A$6:$A$418,$A150,'1.1-1 AGN Customer Numbers'!$C$6:$C$418)</f>
        <v>4459</v>
      </c>
      <c r="C150" s="4">
        <f>IFERROR(INDEX('[30]1.6 AGN New Res Conn by suburb'!$H$2:$H$377,MATCH($A150,'[30]1.6 AGN New Res Conn by suburb'!$A$2:$A$377,0)),"")</f>
        <v>176</v>
      </c>
      <c r="D150" s="56">
        <f t="shared" si="10"/>
        <v>3.9470733348284368E-2</v>
      </c>
      <c r="E150" s="4">
        <f>IFERROR(INDEX('1.1-2 SAPN-Mar18'!$B$2:$B$1621,MATCH($A150,'1.1-2 SAPN-Mar18'!$A$2:$A$1621,0)),"")</f>
        <v>4914</v>
      </c>
      <c r="F150" s="56">
        <f t="shared" si="11"/>
        <v>0.90740740740740744</v>
      </c>
      <c r="G150" s="4">
        <f>VALUE(IFERROR(INDEX('[31]All MIRNs SA'!$B$5:$B$422,MATCH($A150,'[31]All MIRNs SA'!$A$5:$A$422,0)),""))</f>
        <v>5158</v>
      </c>
      <c r="H150" s="4" t="str">
        <f>INDEX('[30]1.6 Suburb to SA2'!$C$2:$C$467,MATCH('1.5 Residential Penetration'!$A150,'[30]1.6 Suburb to SA2'!$A$2:$A$467,0))</f>
        <v>Marion</v>
      </c>
      <c r="I150" s="4" t="str">
        <f>INDEX('[30]1.6 Suburb to SA2'!$D$2:$D$467,MATCH('1.5 Residential Penetration'!$A150,'[30]1.6 Suburb to SA2'!$A$2:$A$467,0))</f>
        <v>Adelaide - South</v>
      </c>
      <c r="J150" s="4">
        <f>SUMIF('1.1-1 AGN Customer Numbers'!$A$6:$A$418,$A150,'1.1-1 AGN Customer Numbers'!$D$6:$D$418)</f>
        <v>31</v>
      </c>
      <c r="V150" s="52" t="s">
        <v>4</v>
      </c>
      <c r="W150" s="50">
        <v>1832</v>
      </c>
      <c r="X150" s="50">
        <v>1891</v>
      </c>
      <c r="Y150" s="4">
        <f t="shared" si="12"/>
        <v>0.96879957694341623</v>
      </c>
    </row>
    <row r="151" spans="1:25" x14ac:dyDescent="0.25">
      <c r="A151" s="44" t="s">
        <v>396</v>
      </c>
      <c r="B151" s="4">
        <f>SUMIF('1.1-1 AGN Customer Numbers'!$A$6:$A$418,$A151,'1.1-1 AGN Customer Numbers'!$C$6:$C$418)</f>
        <v>570</v>
      </c>
      <c r="C151" s="4">
        <f>IFERROR(INDEX('[30]1.6 AGN New Res Conn by suburb'!$H$2:$H$377,MATCH($A151,'[30]1.6 AGN New Res Conn by suburb'!$A$2:$A$377,0)),"")</f>
        <v>60</v>
      </c>
      <c r="D151" s="56">
        <f t="shared" si="10"/>
        <v>0.10526315789473684</v>
      </c>
      <c r="E151" s="4">
        <f>IFERROR(INDEX('1.1-2 SAPN-Mar18'!$B$2:$B$1621,MATCH($A151,'1.1-2 SAPN-Mar18'!$A$2:$A$1621,0)),"")</f>
        <v>691</v>
      </c>
      <c r="F151" s="56">
        <f t="shared" si="11"/>
        <v>0.82489146164978289</v>
      </c>
      <c r="G151" s="4">
        <f>VALUE(IFERROR(INDEX('[31]All MIRNs SA'!$B$5:$B$422,MATCH($A151,'[31]All MIRNs SA'!$A$5:$A$422,0)),""))</f>
        <v>5086</v>
      </c>
      <c r="H151" s="4" t="str">
        <f>INDEX('[30]1.6 Suburb to SA2'!$C$2:$C$467,MATCH('1.5 Residential Penetration'!$A151,'[30]1.6 Suburb to SA2'!$A$2:$A$467,0))</f>
        <v>Port Adelaide - East</v>
      </c>
      <c r="I151" s="4" t="str">
        <f>INDEX('[30]1.6 Suburb to SA2'!$D$2:$D$467,MATCH('1.5 Residential Penetration'!$A151,'[30]1.6 Suburb to SA2'!$A$2:$A$467,0))</f>
        <v>Adelaide - North</v>
      </c>
      <c r="J151" s="4">
        <f>SUMIF('1.1-1 AGN Customer Numbers'!$A$6:$A$418,$A151,'1.1-1 AGN Customer Numbers'!$D$6:$D$418)</f>
        <v>15</v>
      </c>
      <c r="V151" s="52" t="s">
        <v>334</v>
      </c>
      <c r="W151" s="50">
        <v>8</v>
      </c>
      <c r="X151" s="50">
        <v>191</v>
      </c>
      <c r="Y151" s="4">
        <f t="shared" si="12"/>
        <v>4.1884816753926704E-2</v>
      </c>
    </row>
    <row r="152" spans="1:25" x14ac:dyDescent="0.25">
      <c r="A152" s="44" t="s">
        <v>395</v>
      </c>
      <c r="B152" s="4">
        <f>SUMIF('1.1-1 AGN Customer Numbers'!$A$6:$A$418,$A152,'1.1-1 AGN Customer Numbers'!$C$6:$C$418)</f>
        <v>4171</v>
      </c>
      <c r="C152" s="4">
        <f>IFERROR(INDEX('[30]1.6 AGN New Res Conn by suburb'!$H$2:$H$377,MATCH($A152,'[30]1.6 AGN New Res Conn by suburb'!$A$2:$A$377,0)),"")</f>
        <v>98</v>
      </c>
      <c r="D152" s="56">
        <f t="shared" si="10"/>
        <v>2.3495564612802684E-2</v>
      </c>
      <c r="E152" s="4">
        <f>IFERROR(INDEX('1.1-2 SAPN-Mar18'!$B$2:$B$1621,MATCH($A152,'1.1-2 SAPN-Mar18'!$A$2:$A$1621,0)),"")</f>
        <v>4721</v>
      </c>
      <c r="F152" s="56">
        <f t="shared" si="11"/>
        <v>0.8834992586316458</v>
      </c>
      <c r="G152" s="4">
        <f>VALUE(IFERROR(INDEX('[31]All MIRNs SA'!$B$5:$B$422,MATCH($A152,'[31]All MIRNs SA'!$A$5:$A$422,0)),""))</f>
        <v>5159</v>
      </c>
      <c r="H152" s="4" t="str">
        <f>INDEX('[30]1.6 Suburb to SA2'!$C$2:$C$467,MATCH('1.5 Residential Penetration'!$A152,'[30]1.6 Suburb to SA2'!$A$2:$A$467,0))</f>
        <v>Onkaparinga</v>
      </c>
      <c r="I152" s="4" t="str">
        <f>INDEX('[30]1.6 Suburb to SA2'!$D$2:$D$467,MATCH('1.5 Residential Penetration'!$A152,'[30]1.6 Suburb to SA2'!$A$2:$A$467,0))</f>
        <v>Adelaide - South</v>
      </c>
      <c r="J152" s="4">
        <f>SUMIF('1.1-1 AGN Customer Numbers'!$A$6:$A$418,$A152,'1.1-1 AGN Customer Numbers'!$D$6:$D$418)</f>
        <v>22</v>
      </c>
      <c r="V152" s="52" t="s">
        <v>331</v>
      </c>
      <c r="W152" s="50">
        <v>457</v>
      </c>
      <c r="X152" s="50">
        <v>577</v>
      </c>
      <c r="Y152" s="4">
        <f t="shared" si="12"/>
        <v>0.79202772963604851</v>
      </c>
    </row>
    <row r="153" spans="1:25" x14ac:dyDescent="0.25">
      <c r="A153" s="44" t="s">
        <v>393</v>
      </c>
      <c r="B153" s="4">
        <f>SUMIF('1.1-1 AGN Customer Numbers'!$A$6:$A$418,$A153,'1.1-1 AGN Customer Numbers'!$C$6:$C$418)</f>
        <v>754</v>
      </c>
      <c r="C153" s="4">
        <f>IFERROR(INDEX('[30]1.6 AGN New Res Conn by suburb'!$H$2:$H$377,MATCH($A153,'[30]1.6 AGN New Res Conn by suburb'!$A$2:$A$377,0)),"")</f>
        <v>17</v>
      </c>
      <c r="D153" s="56">
        <f t="shared" si="10"/>
        <v>2.2546419098143235E-2</v>
      </c>
      <c r="E153" s="4">
        <f>IFERROR(INDEX('1.1-2 SAPN-Mar18'!$B$2:$B$1621,MATCH($A153,'1.1-2 SAPN-Mar18'!$A$2:$A$1621,0)),"")</f>
        <v>937</v>
      </c>
      <c r="F153" s="56">
        <f t="shared" si="11"/>
        <v>0.80469583778014941</v>
      </c>
      <c r="G153" s="4">
        <f>VALUE(IFERROR(INDEX('[31]All MIRNs SA'!$B$5:$B$422,MATCH($A153,'[31]All MIRNs SA'!$A$5:$A$422,0)),""))</f>
        <v>5062</v>
      </c>
      <c r="H153" s="4" t="str">
        <f>INDEX('[30]1.6 Suburb to SA2'!$C$2:$C$467,MATCH('1.5 Residential Penetration'!$A153,'[30]1.6 Suburb to SA2'!$A$2:$A$467,0))</f>
        <v>Mitcham</v>
      </c>
      <c r="I153" s="4" t="str">
        <f>INDEX('[30]1.6 Suburb to SA2'!$D$2:$D$467,MATCH('1.5 Residential Penetration'!$A153,'[30]1.6 Suburb to SA2'!$A$2:$A$467,0))</f>
        <v>Adelaide - South</v>
      </c>
      <c r="J153" s="4">
        <f>SUMIF('1.1-1 AGN Customer Numbers'!$A$6:$A$418,$A153,'1.1-1 AGN Customer Numbers'!$D$6:$D$418)</f>
        <v>34</v>
      </c>
      <c r="V153" s="52" t="s">
        <v>5</v>
      </c>
      <c r="W153" s="50">
        <v>4399</v>
      </c>
      <c r="X153" s="50">
        <v>5379</v>
      </c>
      <c r="Y153" s="4">
        <f t="shared" si="12"/>
        <v>0.81781000185908159</v>
      </c>
    </row>
    <row r="154" spans="1:25" x14ac:dyDescent="0.25">
      <c r="A154" s="44" t="s">
        <v>392</v>
      </c>
      <c r="B154" s="4">
        <f>SUMIF('1.1-1 AGN Customer Numbers'!$A$6:$A$418,$A154,'1.1-1 AGN Customer Numbers'!$C$6:$C$418)</f>
        <v>497</v>
      </c>
      <c r="C154" s="4">
        <f>IFERROR(INDEX('[30]1.6 AGN New Res Conn by suburb'!$H$2:$H$377,MATCH($A154,'[30]1.6 AGN New Res Conn by suburb'!$A$2:$A$377,0)),"")</f>
        <v>11</v>
      </c>
      <c r="D154" s="56">
        <f t="shared" si="10"/>
        <v>2.2132796780684104E-2</v>
      </c>
      <c r="E154" s="4">
        <f>IFERROR(INDEX('1.1-2 SAPN-Mar18'!$B$2:$B$1621,MATCH($A154,'1.1-2 SAPN-Mar18'!$A$2:$A$1621,0)),"")</f>
        <v>1272</v>
      </c>
      <c r="F154" s="56">
        <f t="shared" si="11"/>
        <v>0.39072327044025157</v>
      </c>
      <c r="G154" s="4">
        <f>VALUE(IFERROR(INDEX('[31]All MIRNs SA'!$B$5:$B$422,MATCH($A154,'[31]All MIRNs SA'!$A$5:$A$422,0)),""))</f>
        <v>5051</v>
      </c>
      <c r="H154" s="4" t="str">
        <f>INDEX('[30]1.6 Suburb to SA2'!$C$2:$C$467,MATCH('1.5 Residential Penetration'!$A154,'[30]1.6 Suburb to SA2'!$A$2:$A$467,0))</f>
        <v>Mitcham</v>
      </c>
      <c r="I154" s="4" t="str">
        <f>INDEX('[30]1.6 Suburb to SA2'!$D$2:$D$467,MATCH('1.5 Residential Penetration'!$A154,'[30]1.6 Suburb to SA2'!$A$2:$A$467,0))</f>
        <v>Adelaide - South</v>
      </c>
      <c r="J154" s="4">
        <f>SUMIF('1.1-1 AGN Customer Numbers'!$A$6:$A$418,$A154,'1.1-1 AGN Customer Numbers'!$D$6:$D$418)</f>
        <v>1</v>
      </c>
      <c r="V154" s="52" t="s">
        <v>309</v>
      </c>
      <c r="W154" s="50">
        <v>1939</v>
      </c>
      <c r="X154" s="50">
        <v>2319</v>
      </c>
      <c r="Y154" s="4">
        <f t="shared" si="12"/>
        <v>0.83613626563173782</v>
      </c>
    </row>
    <row r="155" spans="1:25" x14ac:dyDescent="0.25">
      <c r="A155" s="44" t="s">
        <v>390</v>
      </c>
      <c r="B155" s="4">
        <f>SUMIF('1.1-1 AGN Customer Numbers'!$A$6:$A$418,$A155,'1.1-1 AGN Customer Numbers'!$C$6:$C$418)</f>
        <v>679</v>
      </c>
      <c r="C155" s="4">
        <f>IFERROR(INDEX('[30]1.6 AGN New Res Conn by suburb'!$H$2:$H$377,MATCH($A155,'[30]1.6 AGN New Res Conn by suburb'!$A$2:$A$377,0)),"")</f>
        <v>44</v>
      </c>
      <c r="D155" s="56">
        <f t="shared" si="10"/>
        <v>6.4801178203240065E-2</v>
      </c>
      <c r="E155" s="4">
        <f>IFERROR(INDEX('1.1-2 SAPN-Mar18'!$B$2:$B$1621,MATCH($A155,'1.1-2 SAPN-Mar18'!$A$2:$A$1621,0)),"")</f>
        <v>835</v>
      </c>
      <c r="F155" s="56">
        <f t="shared" si="11"/>
        <v>0.81317365269461073</v>
      </c>
      <c r="G155" s="4">
        <f>VALUE(IFERROR(INDEX('[31]All MIRNs SA'!$B$5:$B$422,MATCH($A155,'[31]All MIRNs SA'!$A$5:$A$422,0)),""))</f>
        <v>5066</v>
      </c>
      <c r="H155" s="4" t="str">
        <f>INDEX('[30]1.6 Suburb to SA2'!$C$2:$C$467,MATCH('1.5 Residential Penetration'!$A155,'[30]1.6 Suburb to SA2'!$A$2:$A$467,0))</f>
        <v>Burnside</v>
      </c>
      <c r="I155" s="4" t="str">
        <f>INDEX('[30]1.6 Suburb to SA2'!$D$2:$D$467,MATCH('1.5 Residential Penetration'!$A155,'[30]1.6 Suburb to SA2'!$A$2:$A$467,0))</f>
        <v>Adelaide - Central and Hills</v>
      </c>
      <c r="J155" s="4">
        <f>SUMIF('1.1-1 AGN Customer Numbers'!$A$6:$A$418,$A155,'1.1-1 AGN Customer Numbers'!$D$6:$D$418)</f>
        <v>15</v>
      </c>
      <c r="V155" s="52" t="s">
        <v>308</v>
      </c>
      <c r="W155" s="50">
        <v>2546</v>
      </c>
      <c r="X155" s="50">
        <v>2748</v>
      </c>
      <c r="Y155" s="4">
        <f t="shared" si="12"/>
        <v>0.92649199417758366</v>
      </c>
    </row>
    <row r="156" spans="1:25" x14ac:dyDescent="0.25">
      <c r="A156" s="44" t="s">
        <v>389</v>
      </c>
      <c r="B156" s="4">
        <f>SUMIF('1.1-1 AGN Customer Numbers'!$A$6:$A$418,$A156,'1.1-1 AGN Customer Numbers'!$C$6:$C$418)</f>
        <v>188</v>
      </c>
      <c r="C156" s="4">
        <f>IFERROR(INDEX('[30]1.6 AGN New Res Conn by suburb'!$H$2:$H$377,MATCH($A156,'[30]1.6 AGN New Res Conn by suburb'!$A$2:$A$377,0)),"")</f>
        <v>4</v>
      </c>
      <c r="D156" s="56">
        <f t="shared" si="10"/>
        <v>2.1276595744680851E-2</v>
      </c>
      <c r="E156" s="4">
        <f>IFERROR(INDEX('1.1-2 SAPN-Mar18'!$B$2:$B$1621,MATCH($A156,'1.1-2 SAPN-Mar18'!$A$2:$A$1621,0)),"")</f>
        <v>228</v>
      </c>
      <c r="F156" s="56">
        <f t="shared" si="11"/>
        <v>0.82456140350877194</v>
      </c>
      <c r="G156" s="4">
        <f>VALUE(IFERROR(INDEX('[31]All MIRNs SA'!$B$5:$B$422,MATCH($A156,'[31]All MIRNs SA'!$A$5:$A$422,0)),""))</f>
        <v>5068</v>
      </c>
      <c r="H156" s="4" t="str">
        <f>INDEX('[30]1.6 Suburb to SA2'!$C$2:$C$467,MATCH('1.5 Residential Penetration'!$A156,'[30]1.6 Suburb to SA2'!$A$2:$A$467,0))</f>
        <v>Burnside</v>
      </c>
      <c r="I156" s="4" t="str">
        <f>INDEX('[30]1.6 Suburb to SA2'!$D$2:$D$467,MATCH('1.5 Residential Penetration'!$A156,'[30]1.6 Suburb to SA2'!$A$2:$A$467,0))</f>
        <v>Adelaide - Central and Hills</v>
      </c>
      <c r="J156" s="4">
        <f>SUMIF('1.1-1 AGN Customer Numbers'!$A$6:$A$418,$A156,'1.1-1 AGN Customer Numbers'!$D$6:$D$418)</f>
        <v>3</v>
      </c>
      <c r="V156" s="52" t="s">
        <v>307</v>
      </c>
      <c r="W156" s="50">
        <v>2100</v>
      </c>
      <c r="X156" s="50">
        <v>2272</v>
      </c>
      <c r="Y156" s="4">
        <f t="shared" si="12"/>
        <v>0.92429577464788737</v>
      </c>
    </row>
    <row r="157" spans="1:25" x14ac:dyDescent="0.25">
      <c r="A157" s="44" t="s">
        <v>388</v>
      </c>
      <c r="B157" s="4">
        <f>SUMIF('1.1-1 AGN Customer Numbers'!$A$6:$A$418,$A157,'1.1-1 AGN Customer Numbers'!$C$6:$C$418)</f>
        <v>1472</v>
      </c>
      <c r="C157" s="4">
        <f>IFERROR(INDEX('[30]1.6 AGN New Res Conn by suburb'!$H$2:$H$377,MATCH($A157,'[30]1.6 AGN New Res Conn by suburb'!$A$2:$A$377,0)),"")</f>
        <v>128</v>
      </c>
      <c r="D157" s="56">
        <f t="shared" si="10"/>
        <v>8.6956521739130432E-2</v>
      </c>
      <c r="E157" s="4">
        <f>IFERROR(INDEX('1.1-2 SAPN-Mar18'!$B$2:$B$1621,MATCH($A157,'1.1-2 SAPN-Mar18'!$A$2:$A$1621,0)),"")</f>
        <v>1845</v>
      </c>
      <c r="F157" s="56">
        <f t="shared" si="11"/>
        <v>0.79783197831978325</v>
      </c>
      <c r="G157" s="4">
        <f>VALUE(IFERROR(INDEX('[31]All MIRNs SA'!$B$5:$B$422,MATCH($A157,'[31]All MIRNs SA'!$A$5:$A$422,0)),""))</f>
        <v>5073</v>
      </c>
      <c r="H157" s="4" t="str">
        <f>INDEX('[30]1.6 Suburb to SA2'!$C$2:$C$467,MATCH('1.5 Residential Penetration'!$A157,'[30]1.6 Suburb to SA2'!$A$2:$A$467,0))</f>
        <v>Campbelltown</v>
      </c>
      <c r="I157" s="4" t="str">
        <f>INDEX('[30]1.6 Suburb to SA2'!$D$2:$D$467,MATCH('1.5 Residential Penetration'!$A157,'[30]1.6 Suburb to SA2'!$A$2:$A$467,0))</f>
        <v>Adelaide - Central and Hills</v>
      </c>
      <c r="J157" s="4">
        <f>SUMIF('1.1-1 AGN Customer Numbers'!$A$6:$A$418,$A157,'1.1-1 AGN Customer Numbers'!$D$6:$D$418)</f>
        <v>15</v>
      </c>
      <c r="V157" s="52" t="s">
        <v>299</v>
      </c>
      <c r="W157" s="50">
        <v>1648</v>
      </c>
      <c r="X157" s="50">
        <v>1715</v>
      </c>
      <c r="Y157" s="4">
        <f t="shared" si="12"/>
        <v>0.96093294460641399</v>
      </c>
    </row>
    <row r="158" spans="1:25" x14ac:dyDescent="0.25">
      <c r="A158" s="44" t="s">
        <v>387</v>
      </c>
      <c r="B158" s="4">
        <f>SUMIF('1.1-1 AGN Customer Numbers'!$A$6:$A$418,$A158,'1.1-1 AGN Customer Numbers'!$C$6:$C$418)</f>
        <v>398</v>
      </c>
      <c r="C158" s="4">
        <f>IFERROR(INDEX('[30]1.6 AGN New Res Conn by suburb'!$H$2:$H$377,MATCH($A158,'[30]1.6 AGN New Res Conn by suburb'!$A$2:$A$377,0)),"")</f>
        <v>23</v>
      </c>
      <c r="D158" s="56">
        <f t="shared" si="10"/>
        <v>5.7788944723618091E-2</v>
      </c>
      <c r="E158" s="4">
        <f>IFERROR(INDEX('1.1-2 SAPN-Mar18'!$B$2:$B$1621,MATCH($A158,'1.1-2 SAPN-Mar18'!$A$2:$A$1621,0)),"")</f>
        <v>514</v>
      </c>
      <c r="F158" s="56">
        <f t="shared" si="11"/>
        <v>0.77431906614785995</v>
      </c>
      <c r="G158" s="4">
        <f>VALUE(IFERROR(INDEX('[31]All MIRNs SA'!$B$5:$B$422,MATCH($A158,'[31]All MIRNs SA'!$A$5:$A$422,0)),""))</f>
        <v>5014</v>
      </c>
      <c r="H158" s="4" t="str">
        <f>INDEX('[30]1.6 Suburb to SA2'!$C$2:$C$467,MATCH('1.5 Residential Penetration'!$A158,'[30]1.6 Suburb to SA2'!$A$2:$A$467,0))</f>
        <v>Charles Sturt</v>
      </c>
      <c r="I158" s="4" t="str">
        <f>INDEX('[30]1.6 Suburb to SA2'!$D$2:$D$467,MATCH('1.5 Residential Penetration'!$A158,'[30]1.6 Suburb to SA2'!$A$2:$A$467,0))</f>
        <v>Adelaide - West</v>
      </c>
      <c r="J158" s="4">
        <f>SUMIF('1.1-1 AGN Customer Numbers'!$A$6:$A$418,$A158,'1.1-1 AGN Customer Numbers'!$D$6:$D$418)</f>
        <v>26</v>
      </c>
      <c r="V158" s="52" t="s">
        <v>1078</v>
      </c>
      <c r="W158" s="50">
        <v>0</v>
      </c>
      <c r="X158" s="50">
        <v>71</v>
      </c>
      <c r="Y158" s="4">
        <f t="shared" si="12"/>
        <v>0</v>
      </c>
    </row>
    <row r="159" spans="1:25" x14ac:dyDescent="0.25">
      <c r="A159" s="44" t="s">
        <v>386</v>
      </c>
      <c r="B159" s="4">
        <f>SUMIF('1.1-1 AGN Customer Numbers'!$A$6:$A$418,$A159,'1.1-1 AGN Customer Numbers'!$C$6:$C$418)</f>
        <v>2171</v>
      </c>
      <c r="C159" s="4">
        <f>IFERROR(INDEX('[30]1.6 AGN New Res Conn by suburb'!$H$2:$H$377,MATCH($A159,'[30]1.6 AGN New Res Conn by suburb'!$A$2:$A$377,0)),"")</f>
        <v>239</v>
      </c>
      <c r="D159" s="56">
        <f t="shared" si="10"/>
        <v>0.11008751727314602</v>
      </c>
      <c r="E159" s="4">
        <f>IFERROR(INDEX('1.1-2 SAPN-Mar18'!$B$2:$B$1621,MATCH($A159,'1.1-2 SAPN-Mar18'!$A$2:$A$1621,0)),"")</f>
        <v>2957</v>
      </c>
      <c r="F159" s="56">
        <f t="shared" si="11"/>
        <v>0.73419005749069999</v>
      </c>
      <c r="G159" s="4">
        <f>VALUE(IFERROR(INDEX('[31]All MIRNs SA'!$B$5:$B$422,MATCH($A159,'[31]All MIRNs SA'!$A$5:$A$422,0)),""))</f>
        <v>5022</v>
      </c>
      <c r="H159" s="4" t="str">
        <f>INDEX('[30]1.6 Suburb to SA2'!$C$2:$C$467,MATCH('1.5 Residential Penetration'!$A159,'[30]1.6 Suburb to SA2'!$A$2:$A$467,0))</f>
        <v>Charles Sturt</v>
      </c>
      <c r="I159" s="4" t="str">
        <f>INDEX('[30]1.6 Suburb to SA2'!$D$2:$D$467,MATCH('1.5 Residential Penetration'!$A159,'[30]1.6 Suburb to SA2'!$A$2:$A$467,0))</f>
        <v>Adelaide - West</v>
      </c>
      <c r="J159" s="4">
        <f>SUMIF('1.1-1 AGN Customer Numbers'!$A$6:$A$418,$A159,'1.1-1 AGN Customer Numbers'!$D$6:$D$418)</f>
        <v>74</v>
      </c>
      <c r="V159" s="52" t="s">
        <v>298</v>
      </c>
      <c r="W159" s="50">
        <v>2086</v>
      </c>
      <c r="X159" s="50">
        <v>2345</v>
      </c>
      <c r="Y159" s="4">
        <f t="shared" si="12"/>
        <v>0.88955223880597012</v>
      </c>
    </row>
    <row r="160" spans="1:25" x14ac:dyDescent="0.25">
      <c r="A160" s="44" t="s">
        <v>385</v>
      </c>
      <c r="B160" s="4">
        <f>SUMIF('1.1-1 AGN Customer Numbers'!$A$6:$A$418,$A160,'1.1-1 AGN Customer Numbers'!$C$6:$C$418)</f>
        <v>1019</v>
      </c>
      <c r="C160" s="4">
        <f>IFERROR(INDEX('[30]1.6 AGN New Res Conn by suburb'!$H$2:$H$377,MATCH($A160,'[30]1.6 AGN New Res Conn by suburb'!$A$2:$A$377,0)),"")</f>
        <v>162</v>
      </c>
      <c r="D160" s="56">
        <f t="shared" si="10"/>
        <v>0.15897939156035329</v>
      </c>
      <c r="E160" s="4">
        <f>IFERROR(INDEX('1.1-2 SAPN-Mar18'!$B$2:$B$1621,MATCH($A160,'1.1-2 SAPN-Mar18'!$A$2:$A$1621,0)),"")</f>
        <v>1279</v>
      </c>
      <c r="F160" s="56">
        <f t="shared" si="11"/>
        <v>0.7967161845191556</v>
      </c>
      <c r="G160" s="4">
        <f>VALUE(IFERROR(INDEX('[31]All MIRNs SA'!$B$5:$B$422,MATCH($A160,'[31]All MIRNs SA'!$A$5:$A$422,0)),""))</f>
        <v>5022</v>
      </c>
      <c r="H160" s="4" t="str">
        <f>INDEX('[30]1.6 Suburb to SA2'!$C$2:$C$467,MATCH('1.5 Residential Penetration'!$A160,'[30]1.6 Suburb to SA2'!$A$2:$A$467,0))</f>
        <v>Charles Sturt</v>
      </c>
      <c r="I160" s="4" t="str">
        <f>INDEX('[30]1.6 Suburb to SA2'!$D$2:$D$467,MATCH('1.5 Residential Penetration'!$A160,'[30]1.6 Suburb to SA2'!$A$2:$A$467,0))</f>
        <v>Adelaide - West</v>
      </c>
      <c r="J160" s="4">
        <f>SUMIF('1.1-1 AGN Customer Numbers'!$A$6:$A$418,$A160,'1.1-1 AGN Customer Numbers'!$D$6:$D$418)</f>
        <v>58</v>
      </c>
      <c r="V160" s="52" t="s">
        <v>280</v>
      </c>
      <c r="W160" s="50">
        <v>1485</v>
      </c>
      <c r="X160" s="50">
        <v>1713</v>
      </c>
      <c r="Y160" s="4">
        <f t="shared" si="12"/>
        <v>0.86690017513134854</v>
      </c>
    </row>
    <row r="161" spans="1:25" x14ac:dyDescent="0.25">
      <c r="A161" s="44" t="s">
        <v>384</v>
      </c>
      <c r="B161" s="4">
        <f>SUMIF('1.1-1 AGN Customer Numbers'!$A$6:$A$418,$A161,'1.1-1 AGN Customer Numbers'!$C$6:$C$418)</f>
        <v>891</v>
      </c>
      <c r="C161" s="4">
        <f>IFERROR(INDEX('[30]1.6 AGN New Res Conn by suburb'!$H$2:$H$377,MATCH($A161,'[30]1.6 AGN New Res Conn by suburb'!$A$2:$A$377,0)),"")</f>
        <v>51</v>
      </c>
      <c r="D161" s="56">
        <f t="shared" si="10"/>
        <v>5.7239057239057242E-2</v>
      </c>
      <c r="E161" s="4">
        <f>IFERROR(INDEX('1.1-2 SAPN-Mar18'!$B$2:$B$1621,MATCH($A161,'1.1-2 SAPN-Mar18'!$A$2:$A$1621,0)),"")</f>
        <v>927</v>
      </c>
      <c r="F161" s="56">
        <f t="shared" si="11"/>
        <v>0.96116504854368934</v>
      </c>
      <c r="G161" s="4">
        <f>VALUE(IFERROR(INDEX('[31]All MIRNs SA'!$B$5:$B$422,MATCH($A161,'[31]All MIRNs SA'!$A$5:$A$422,0)),""))</f>
        <v>5118</v>
      </c>
      <c r="H161" s="4" t="str">
        <f>INDEX('[30]1.6 Suburb to SA2'!$C$2:$C$467,MATCH('1.5 Residential Penetration'!$A161,'[30]1.6 Suburb to SA2'!$A$2:$A$467,0))</f>
        <v>Gawler - Two Wells</v>
      </c>
      <c r="I161" s="4" t="str">
        <f>INDEX('[30]1.6 Suburb to SA2'!$D$2:$D$467,MATCH('1.5 Residential Penetration'!$A161,'[30]1.6 Suburb to SA2'!$A$2:$A$467,0))</f>
        <v>Adelaide - North</v>
      </c>
      <c r="J161" s="4">
        <f>SUMIF('1.1-1 AGN Customer Numbers'!$A$6:$A$418,$A161,'1.1-1 AGN Customer Numbers'!$D$6:$D$418)</f>
        <v>7</v>
      </c>
      <c r="V161" s="52" t="s">
        <v>7</v>
      </c>
      <c r="W161" s="50">
        <v>1121</v>
      </c>
      <c r="X161" s="50">
        <v>1169</v>
      </c>
      <c r="Y161" s="4">
        <f t="shared" si="12"/>
        <v>0.95893926432848586</v>
      </c>
    </row>
    <row r="162" spans="1:25" x14ac:dyDescent="0.25">
      <c r="A162" s="44" t="s">
        <v>383</v>
      </c>
      <c r="B162" s="4">
        <f>SUMIF('1.1-1 AGN Customer Numbers'!$A$6:$A$418,$A162,'1.1-1 AGN Customer Numbers'!$C$6:$C$418)</f>
        <v>2138</v>
      </c>
      <c r="C162" s="4">
        <f>IFERROR(INDEX('[30]1.6 AGN New Res Conn by suburb'!$H$2:$H$377,MATCH($A162,'[30]1.6 AGN New Res Conn by suburb'!$A$2:$A$377,0)),"")</f>
        <v>97</v>
      </c>
      <c r="D162" s="56">
        <f t="shared" si="10"/>
        <v>4.5369504209541625E-2</v>
      </c>
      <c r="E162" s="4">
        <f>IFERROR(INDEX('1.1-2 SAPN-Mar18'!$B$2:$B$1621,MATCH($A162,'1.1-2 SAPN-Mar18'!$A$2:$A$1621,0)),"")</f>
        <v>2591</v>
      </c>
      <c r="F162" s="56">
        <f t="shared" si="11"/>
        <v>0.82516402933230415</v>
      </c>
      <c r="G162" s="4">
        <f>VALUE(IFERROR(INDEX('[31]All MIRNs SA'!$B$5:$B$422,MATCH($A162,'[31]All MIRNs SA'!$A$5:$A$422,0)),""))</f>
        <v>5089</v>
      </c>
      <c r="H162" s="4" t="str">
        <f>INDEX('[30]1.6 Suburb to SA2'!$C$2:$C$467,MATCH('1.5 Residential Penetration'!$A162,'[30]1.6 Suburb to SA2'!$A$2:$A$467,0))</f>
        <v>Tea Tree Gully</v>
      </c>
      <c r="I162" s="4" t="str">
        <f>INDEX('[30]1.6 Suburb to SA2'!$D$2:$D$467,MATCH('1.5 Residential Penetration'!$A162,'[30]1.6 Suburb to SA2'!$A$2:$A$467,0))</f>
        <v>Adelaide - North</v>
      </c>
      <c r="J162" s="4">
        <f>SUMIF('1.1-1 AGN Customer Numbers'!$A$6:$A$418,$A162,'1.1-1 AGN Customer Numbers'!$D$6:$D$418)</f>
        <v>8</v>
      </c>
      <c r="V162" s="52" t="s">
        <v>272</v>
      </c>
      <c r="W162" s="50">
        <v>1329</v>
      </c>
      <c r="X162" s="50">
        <v>1524</v>
      </c>
      <c r="Y162" s="4">
        <f t="shared" si="12"/>
        <v>0.87204724409448819</v>
      </c>
    </row>
    <row r="163" spans="1:25" x14ac:dyDescent="0.25">
      <c r="A163" s="44" t="s">
        <v>381</v>
      </c>
      <c r="B163" s="4">
        <f>SUMIF('1.1-1 AGN Customer Numbers'!$A$6:$A$418,$A163,'1.1-1 AGN Customer Numbers'!$C$6:$C$418)</f>
        <v>562</v>
      </c>
      <c r="C163" s="4">
        <f>IFERROR(INDEX('[30]1.6 AGN New Res Conn by suburb'!$H$2:$H$377,MATCH($A163,'[30]1.6 AGN New Res Conn by suburb'!$A$2:$A$377,0)),"")</f>
        <v>23</v>
      </c>
      <c r="D163" s="56">
        <f t="shared" si="10"/>
        <v>4.0925266903914591E-2</v>
      </c>
      <c r="E163" s="4">
        <f>IFERROR(INDEX('1.1-2 SAPN-Mar18'!$B$2:$B$1621,MATCH($A163,'1.1-2 SAPN-Mar18'!$A$2:$A$1621,0)),"")</f>
        <v>658</v>
      </c>
      <c r="F163" s="56">
        <f t="shared" si="11"/>
        <v>0.85410334346504557</v>
      </c>
      <c r="G163" s="4">
        <f>VALUE(IFERROR(INDEX('[31]All MIRNs SA'!$B$5:$B$422,MATCH($A163,'[31]All MIRNs SA'!$A$5:$A$422,0)),""))</f>
        <v>5063</v>
      </c>
      <c r="H163" s="4" t="str">
        <f>INDEX('[30]1.6 Suburb to SA2'!$C$2:$C$467,MATCH('1.5 Residential Penetration'!$A163,'[30]1.6 Suburb to SA2'!$A$2:$A$467,0))</f>
        <v>Unley</v>
      </c>
      <c r="I163" s="4" t="str">
        <f>INDEX('[30]1.6 Suburb to SA2'!$D$2:$D$467,MATCH('1.5 Residential Penetration'!$A163,'[30]1.6 Suburb to SA2'!$A$2:$A$467,0))</f>
        <v>Adelaide - Central and Hills</v>
      </c>
      <c r="J163" s="4">
        <f>SUMIF('1.1-1 AGN Customer Numbers'!$A$6:$A$418,$A163,'1.1-1 AGN Customer Numbers'!$D$6:$D$418)</f>
        <v>16</v>
      </c>
      <c r="V163" s="52" t="s">
        <v>257</v>
      </c>
      <c r="W163" s="50">
        <v>2611</v>
      </c>
      <c r="X163" s="50">
        <v>2714</v>
      </c>
      <c r="Y163" s="4">
        <f t="shared" si="12"/>
        <v>0.96204863669859986</v>
      </c>
    </row>
    <row r="164" spans="1:25" x14ac:dyDescent="0.25">
      <c r="A164" s="44" t="s">
        <v>380</v>
      </c>
      <c r="B164" s="4">
        <f>SUMIF('1.1-1 AGN Customer Numbers'!$A$6:$A$418,$A164,'1.1-1 AGN Customer Numbers'!$C$6:$C$418)</f>
        <v>1672</v>
      </c>
      <c r="C164" s="4">
        <f>IFERROR(INDEX('[30]1.6 AGN New Res Conn by suburb'!$H$2:$H$377,MATCH($A164,'[30]1.6 AGN New Res Conn by suburb'!$A$2:$A$377,0)),"")</f>
        <v>79</v>
      </c>
      <c r="D164" s="56">
        <f t="shared" si="10"/>
        <v>4.7248803827751193E-2</v>
      </c>
      <c r="E164" s="4">
        <f>IFERROR(INDEX('1.1-2 SAPN-Mar18'!$B$2:$B$1621,MATCH($A164,'1.1-2 SAPN-Mar18'!$A$2:$A$1621,0)),"")</f>
        <v>1846</v>
      </c>
      <c r="F164" s="56">
        <f t="shared" si="11"/>
        <v>0.90574214517876495</v>
      </c>
      <c r="G164" s="4">
        <f>VALUE(IFERROR(INDEX('[31]All MIRNs SA'!$B$5:$B$422,MATCH($A164,'[31]All MIRNs SA'!$A$5:$A$422,0)),""))</f>
        <v>5112</v>
      </c>
      <c r="H164" s="4" t="str">
        <f>INDEX('[30]1.6 Suburb to SA2'!$C$2:$C$467,MATCH('1.5 Residential Penetration'!$A164,'[30]1.6 Suburb to SA2'!$A$2:$A$467,0))</f>
        <v>Playford</v>
      </c>
      <c r="I164" s="4" t="str">
        <f>INDEX('[30]1.6 Suburb to SA2'!$D$2:$D$467,MATCH('1.5 Residential Penetration'!$A164,'[30]1.6 Suburb to SA2'!$A$2:$A$467,0))</f>
        <v>Adelaide - North</v>
      </c>
      <c r="J164" s="4">
        <f>SUMIF('1.1-1 AGN Customer Numbers'!$A$6:$A$418,$A164,'1.1-1 AGN Customer Numbers'!$D$6:$D$418)</f>
        <v>2</v>
      </c>
      <c r="V164" s="52" t="s">
        <v>256</v>
      </c>
      <c r="W164" s="50">
        <v>1119</v>
      </c>
      <c r="X164" s="50">
        <v>1464</v>
      </c>
      <c r="Y164" s="4">
        <f t="shared" si="12"/>
        <v>0.76434426229508201</v>
      </c>
    </row>
    <row r="165" spans="1:25" x14ac:dyDescent="0.25">
      <c r="A165" s="44" t="s">
        <v>378</v>
      </c>
      <c r="B165" s="4">
        <f>SUMIF('1.1-1 AGN Customer Numbers'!$A$6:$A$418,$A165,'1.1-1 AGN Customer Numbers'!$C$6:$C$418)</f>
        <v>1192</v>
      </c>
      <c r="C165" s="4">
        <f>IFERROR(INDEX('[30]1.6 AGN New Res Conn by suburb'!$H$2:$H$377,MATCH($A165,'[30]1.6 AGN New Res Conn by suburb'!$A$2:$A$377,0)),"")</f>
        <v>145</v>
      </c>
      <c r="D165" s="56">
        <f t="shared" si="10"/>
        <v>0.12164429530201343</v>
      </c>
      <c r="E165" s="4">
        <f>IFERROR(INDEX('1.1-2 SAPN-Mar18'!$B$2:$B$1621,MATCH($A165,'1.1-2 SAPN-Mar18'!$A$2:$A$1621,0)),"")</f>
        <v>1467</v>
      </c>
      <c r="F165" s="56">
        <f t="shared" si="11"/>
        <v>0.81254260395364686</v>
      </c>
      <c r="G165" s="4">
        <f>VALUE(IFERROR(INDEX('[31]All MIRNs SA'!$B$5:$B$422,MATCH($A165,'[31]All MIRNs SA'!$A$5:$A$422,0)),""))</f>
        <v>5086</v>
      </c>
      <c r="H165" s="4" t="str">
        <f>INDEX('[30]1.6 Suburb to SA2'!$C$2:$C$467,MATCH('1.5 Residential Penetration'!$A165,'[30]1.6 Suburb to SA2'!$A$2:$A$467,0))</f>
        <v>Port Adelaide - East</v>
      </c>
      <c r="I165" s="4" t="str">
        <f>INDEX('[30]1.6 Suburb to SA2'!$D$2:$D$467,MATCH('1.5 Residential Penetration'!$A165,'[30]1.6 Suburb to SA2'!$A$2:$A$467,0))</f>
        <v>Adelaide - North</v>
      </c>
      <c r="J165" s="4">
        <f>SUMIF('1.1-1 AGN Customer Numbers'!$A$6:$A$418,$A165,'1.1-1 AGN Customer Numbers'!$D$6:$D$418)</f>
        <v>19</v>
      </c>
      <c r="V165" s="52" t="s">
        <v>254</v>
      </c>
      <c r="W165" s="50">
        <v>1051</v>
      </c>
      <c r="X165" s="50">
        <v>1276</v>
      </c>
      <c r="Y165" s="4">
        <f t="shared" si="12"/>
        <v>0.82366771159874608</v>
      </c>
    </row>
    <row r="166" spans="1:25" x14ac:dyDescent="0.25">
      <c r="A166" s="44" t="s">
        <v>377</v>
      </c>
      <c r="B166" s="4">
        <f>SUMIF('1.1-1 AGN Customer Numbers'!$A$6:$A$418,$A166,'1.1-1 AGN Customer Numbers'!$C$6:$C$418)</f>
        <v>0</v>
      </c>
      <c r="C166" s="4" t="str">
        <f>IFERROR(INDEX('[30]1.6 AGN New Res Conn by suburb'!$H$2:$H$377,MATCH($A166,'[30]1.6 AGN New Res Conn by suburb'!$A$2:$A$377,0)),"")</f>
        <v/>
      </c>
      <c r="D166" s="56" t="str">
        <f t="shared" si="10"/>
        <v/>
      </c>
      <c r="E166" s="4">
        <f>IFERROR(INDEX('1.1-2 SAPN-Mar18'!$B$2:$B$1621,MATCH($A166,'1.1-2 SAPN-Mar18'!$A$2:$A$1621,0)),"")</f>
        <v>344</v>
      </c>
      <c r="F166" s="56">
        <f t="shared" si="11"/>
        <v>0</v>
      </c>
      <c r="G166" s="4">
        <f>VALUE(IFERROR(INDEX('[31]All MIRNs SA'!$B$5:$B$422,MATCH($A166,'[31]All MIRNs SA'!$A$5:$A$422,0)),""))</f>
        <v>5116</v>
      </c>
      <c r="H166" s="4" t="str">
        <f>INDEX('[30]1.6 Suburb to SA2'!$C$2:$C$467,MATCH('1.5 Residential Penetration'!$A166,'[30]1.6 Suburb to SA2'!$A$2:$A$467,0))</f>
        <v>Gawler - Two Wells</v>
      </c>
      <c r="I166" s="4" t="str">
        <f>INDEX('[30]1.6 Suburb to SA2'!$D$2:$D$467,MATCH('1.5 Residential Penetration'!$A166,'[30]1.6 Suburb to SA2'!$A$2:$A$467,0))</f>
        <v>Adelaide - North</v>
      </c>
      <c r="J166" s="4">
        <f>SUMIF('1.1-1 AGN Customer Numbers'!$A$6:$A$418,$A166,'1.1-1 AGN Customer Numbers'!$D$6:$D$418)</f>
        <v>1</v>
      </c>
      <c r="V166" s="52" t="s">
        <v>251</v>
      </c>
      <c r="W166" s="50">
        <v>0</v>
      </c>
      <c r="X166" s="50">
        <v>0</v>
      </c>
    </row>
    <row r="167" spans="1:25" x14ac:dyDescent="0.25">
      <c r="A167" s="44" t="s">
        <v>375</v>
      </c>
      <c r="B167" s="4">
        <f>SUMIF('1.1-1 AGN Customer Numbers'!$A$6:$A$418,$A167,'1.1-1 AGN Customer Numbers'!$C$6:$C$418)</f>
        <v>364</v>
      </c>
      <c r="C167" s="4">
        <f>IFERROR(INDEX('[30]1.6 AGN New Res Conn by suburb'!$H$2:$H$377,MATCH($A167,'[30]1.6 AGN New Res Conn by suburb'!$A$2:$A$377,0)),"")</f>
        <v>10</v>
      </c>
      <c r="D167" s="56">
        <f t="shared" si="10"/>
        <v>2.7472527472527472E-2</v>
      </c>
      <c r="E167" s="4">
        <f>IFERROR(INDEX('1.1-2 SAPN-Mar18'!$B$2:$B$1621,MATCH($A167,'1.1-2 SAPN-Mar18'!$A$2:$A$1621,0)),"")</f>
        <v>414</v>
      </c>
      <c r="F167" s="56">
        <f t="shared" si="11"/>
        <v>0.87922705314009664</v>
      </c>
      <c r="G167" s="4">
        <f>VALUE(IFERROR(INDEX('[31]All MIRNs SA'!$B$5:$B$422,MATCH($A167,'[31]All MIRNs SA'!$A$5:$A$422,0)),""))</f>
        <v>5033</v>
      </c>
      <c r="H167" s="4" t="str">
        <f>INDEX('[30]1.6 Suburb to SA2'!$C$2:$C$467,MATCH('1.5 Residential Penetration'!$A167,'[30]1.6 Suburb to SA2'!$A$2:$A$467,0))</f>
        <v>West Torrens</v>
      </c>
      <c r="I167" s="4" t="str">
        <f>INDEX('[30]1.6 Suburb to SA2'!$D$2:$D$467,MATCH('1.5 Residential Penetration'!$A167,'[30]1.6 Suburb to SA2'!$A$2:$A$467,0))</f>
        <v>Adelaide - West</v>
      </c>
      <c r="J167" s="4">
        <f>SUMIF('1.1-1 AGN Customer Numbers'!$A$6:$A$418,$A167,'1.1-1 AGN Customer Numbers'!$D$6:$D$418)</f>
        <v>10</v>
      </c>
      <c r="V167" s="52" t="s">
        <v>250</v>
      </c>
      <c r="W167" s="50">
        <v>5862</v>
      </c>
      <c r="X167" s="50">
        <v>6188</v>
      </c>
      <c r="Y167" s="4">
        <f t="shared" ref="Y167:Y196" si="13">W167/X167</f>
        <v>0.94731738849385905</v>
      </c>
    </row>
    <row r="168" spans="1:25" x14ac:dyDescent="0.25">
      <c r="A168" s="44" t="s">
        <v>374</v>
      </c>
      <c r="B168" s="4">
        <f>SUMIF('1.1-1 AGN Customer Numbers'!$A$6:$A$418,$A168,'1.1-1 AGN Customer Numbers'!$C$6:$C$418)</f>
        <v>73</v>
      </c>
      <c r="C168" s="4" t="str">
        <f>IFERROR(INDEX('[30]1.6 AGN New Res Conn by suburb'!$H$2:$H$377,MATCH($A168,'[30]1.6 AGN New Res Conn by suburb'!$A$2:$A$377,0)),"")</f>
        <v/>
      </c>
      <c r="D168" s="56" t="str">
        <f t="shared" si="10"/>
        <v/>
      </c>
      <c r="E168" s="4">
        <f>IFERROR(INDEX('1.1-2 SAPN-Mar18'!$B$2:$B$1621,MATCH($A168,'1.1-2 SAPN-Mar18'!$A$2:$A$1621,0)),"")</f>
        <v>98</v>
      </c>
      <c r="F168" s="56">
        <f t="shared" si="11"/>
        <v>0.74489795918367352</v>
      </c>
      <c r="G168" s="4">
        <f>VALUE(IFERROR(INDEX('[31]All MIRNs SA'!$B$5:$B$422,MATCH($A168,'[31]All MIRNs SA'!$A$5:$A$422,0)),""))</f>
        <v>5007</v>
      </c>
      <c r="H168" s="4" t="str">
        <f>INDEX('[30]1.6 Suburb to SA2'!$C$2:$C$467,MATCH('1.5 Residential Penetration'!$A168,'[30]1.6 Suburb to SA2'!$A$2:$A$467,0))</f>
        <v>Charles Sturt</v>
      </c>
      <c r="I168" s="4" t="str">
        <f>INDEX('[30]1.6 Suburb to SA2'!$D$2:$D$467,MATCH('1.5 Residential Penetration'!$A168,'[30]1.6 Suburb to SA2'!$A$2:$A$467,0))</f>
        <v>Adelaide - West</v>
      </c>
      <c r="J168" s="4">
        <f>SUMIF('1.1-1 AGN Customer Numbers'!$A$6:$A$418,$A168,'1.1-1 AGN Customer Numbers'!$D$6:$D$418)</f>
        <v>79</v>
      </c>
      <c r="V168" s="52" t="s">
        <v>248</v>
      </c>
      <c r="W168" s="50">
        <v>5485</v>
      </c>
      <c r="X168" s="50">
        <v>6076</v>
      </c>
      <c r="Y168" s="4">
        <f t="shared" si="13"/>
        <v>0.90273206056616195</v>
      </c>
    </row>
    <row r="169" spans="1:25" x14ac:dyDescent="0.25">
      <c r="A169" s="44" t="s">
        <v>373</v>
      </c>
      <c r="B169" s="4">
        <f>SUMIF('1.1-1 AGN Customer Numbers'!$A$6:$A$418,$A169,'1.1-1 AGN Customer Numbers'!$C$6:$C$418)</f>
        <v>1266</v>
      </c>
      <c r="C169" s="4">
        <f>IFERROR(INDEX('[30]1.6 AGN New Res Conn by suburb'!$H$2:$H$377,MATCH($A169,'[30]1.6 AGN New Res Conn by suburb'!$A$2:$A$377,0)),"")</f>
        <v>175</v>
      </c>
      <c r="D169" s="56">
        <f t="shared" si="10"/>
        <v>0.1382306477093207</v>
      </c>
      <c r="E169" s="4">
        <f>IFERROR(INDEX('1.1-2 SAPN-Mar18'!$B$2:$B$1621,MATCH($A169,'1.1-2 SAPN-Mar18'!$A$2:$A$1621,0)),"")</f>
        <v>1575</v>
      </c>
      <c r="F169" s="56">
        <f t="shared" si="11"/>
        <v>0.80380952380952386</v>
      </c>
      <c r="G169" s="4">
        <f>VALUE(IFERROR(INDEX('[31]All MIRNs SA'!$B$5:$B$422,MATCH($A169,'[31]All MIRNs SA'!$A$5:$A$422,0)),""))</f>
        <v>5088</v>
      </c>
      <c r="H169" s="4" t="str">
        <f>INDEX('[30]1.6 Suburb to SA2'!$C$2:$C$467,MATCH('1.5 Residential Penetration'!$A169,'[30]1.6 Suburb to SA2'!$A$2:$A$467,0))</f>
        <v>Tea Tree Gully</v>
      </c>
      <c r="I169" s="4" t="str">
        <f>INDEX('[30]1.6 Suburb to SA2'!$D$2:$D$467,MATCH('1.5 Residential Penetration'!$A169,'[30]1.6 Suburb to SA2'!$A$2:$A$467,0))</f>
        <v>Adelaide - North</v>
      </c>
      <c r="J169" s="4">
        <f>SUMIF('1.1-1 AGN Customer Numbers'!$A$6:$A$418,$A169,'1.1-1 AGN Customer Numbers'!$D$6:$D$418)</f>
        <v>47</v>
      </c>
      <c r="V169" s="52" t="s">
        <v>240</v>
      </c>
      <c r="W169" s="50">
        <v>1</v>
      </c>
      <c r="X169" s="50">
        <v>266</v>
      </c>
      <c r="Y169" s="4">
        <f t="shared" si="13"/>
        <v>3.7593984962406013E-3</v>
      </c>
    </row>
    <row r="170" spans="1:25" x14ac:dyDescent="0.25">
      <c r="A170" s="44" t="s">
        <v>371</v>
      </c>
      <c r="B170" s="4">
        <f>SUMIF('1.1-1 AGN Customer Numbers'!$A$6:$A$418,$A170,'1.1-1 AGN Customer Numbers'!$C$6:$C$418)</f>
        <v>2775</v>
      </c>
      <c r="C170" s="4">
        <f>IFERROR(INDEX('[30]1.6 AGN New Res Conn by suburb'!$H$2:$H$377,MATCH($A170,'[30]1.6 AGN New Res Conn by suburb'!$A$2:$A$377,0)),"")</f>
        <v>165</v>
      </c>
      <c r="D170" s="56">
        <f t="shared" si="10"/>
        <v>5.9459459459459463E-2</v>
      </c>
      <c r="E170" s="4">
        <f>IFERROR(INDEX('1.1-2 SAPN-Mar18'!$B$2:$B$1621,MATCH($A170,'1.1-2 SAPN-Mar18'!$A$2:$A$1621,0)),"")</f>
        <v>3573</v>
      </c>
      <c r="F170" s="56">
        <f t="shared" si="11"/>
        <v>0.77665827036104118</v>
      </c>
      <c r="G170" s="4">
        <f>VALUE(IFERROR(INDEX('[31]All MIRNs SA'!$B$5:$B$422,MATCH($A170,'[31]All MIRNs SA'!$A$5:$A$422,0)),""))</f>
        <v>5090</v>
      </c>
      <c r="H170" s="4" t="str">
        <f>INDEX('[30]1.6 Suburb to SA2'!$C$2:$C$467,MATCH('1.5 Residential Penetration'!$A170,'[30]1.6 Suburb to SA2'!$A$2:$A$467,0))</f>
        <v>Tea Tree Gully</v>
      </c>
      <c r="I170" s="4" t="str">
        <f>INDEX('[30]1.6 Suburb to SA2'!$D$2:$D$467,MATCH('1.5 Residential Penetration'!$A170,'[30]1.6 Suburb to SA2'!$A$2:$A$467,0))</f>
        <v>Adelaide - North</v>
      </c>
      <c r="J170" s="4">
        <f>SUMIF('1.1-1 AGN Customer Numbers'!$A$6:$A$418,$A170,'1.1-1 AGN Customer Numbers'!$D$6:$D$418)</f>
        <v>38</v>
      </c>
      <c r="V170" s="52" t="s">
        <v>229</v>
      </c>
      <c r="W170" s="50">
        <v>2516</v>
      </c>
      <c r="X170" s="50">
        <v>3090</v>
      </c>
      <c r="Y170" s="4">
        <f t="shared" si="13"/>
        <v>0.81423948220064724</v>
      </c>
    </row>
    <row r="171" spans="1:25" x14ac:dyDescent="0.25">
      <c r="A171" s="44" t="s">
        <v>370</v>
      </c>
      <c r="B171" s="4">
        <f>SUMIF('1.1-1 AGN Customer Numbers'!$A$6:$A$418,$A171,'1.1-1 AGN Customer Numbers'!$C$6:$C$418)</f>
        <v>1119</v>
      </c>
      <c r="C171" s="4">
        <f>IFERROR(INDEX('[30]1.6 AGN New Res Conn by suburb'!$H$2:$H$377,MATCH($A171,'[30]1.6 AGN New Res Conn by suburb'!$A$2:$A$377,0)),"")</f>
        <v>71</v>
      </c>
      <c r="D171" s="56">
        <f t="shared" si="10"/>
        <v>6.3449508489722972E-2</v>
      </c>
      <c r="E171" s="4">
        <f>IFERROR(INDEX('1.1-2 SAPN-Mar18'!$B$2:$B$1621,MATCH($A171,'1.1-2 SAPN-Mar18'!$A$2:$A$1621,0)),"")</f>
        <v>1413</v>
      </c>
      <c r="F171" s="56">
        <f t="shared" si="11"/>
        <v>0.79193205944798306</v>
      </c>
      <c r="G171" s="4">
        <f>VALUE(IFERROR(INDEX('[31]All MIRNs SA'!$B$5:$B$422,MATCH($A171,'[31]All MIRNs SA'!$A$5:$A$422,0)),""))</f>
        <v>5048</v>
      </c>
      <c r="H171" s="4" t="str">
        <f>INDEX('[30]1.6 Suburb to SA2'!$C$2:$C$467,MATCH('1.5 Residential Penetration'!$A171,'[30]1.6 Suburb to SA2'!$A$2:$A$467,0))</f>
        <v>Holdfast Bay</v>
      </c>
      <c r="I171" s="4" t="str">
        <f>INDEX('[30]1.6 Suburb to SA2'!$D$2:$D$467,MATCH('1.5 Residential Penetration'!$A171,'[30]1.6 Suburb to SA2'!$A$2:$A$467,0))</f>
        <v>Adelaide - South</v>
      </c>
      <c r="J171" s="4">
        <f>SUMIF('1.1-1 AGN Customer Numbers'!$A$6:$A$418,$A171,'1.1-1 AGN Customer Numbers'!$D$6:$D$418)</f>
        <v>27</v>
      </c>
      <c r="V171" s="52" t="s">
        <v>215</v>
      </c>
      <c r="W171" s="50">
        <v>1912</v>
      </c>
      <c r="X171" s="50">
        <v>2110</v>
      </c>
      <c r="Y171" s="4">
        <f t="shared" si="13"/>
        <v>0.90616113744075832</v>
      </c>
    </row>
    <row r="172" spans="1:25" x14ac:dyDescent="0.25">
      <c r="A172" s="44" t="s">
        <v>369</v>
      </c>
      <c r="B172" s="4">
        <f>SUMIF('1.1-1 AGN Customer Numbers'!$A$6:$A$418,$A172,'1.1-1 AGN Customer Numbers'!$C$6:$C$418)</f>
        <v>1516</v>
      </c>
      <c r="C172" s="4">
        <f>IFERROR(INDEX('[30]1.6 AGN New Res Conn by suburb'!$H$2:$H$377,MATCH($A172,'[30]1.6 AGN New Res Conn by suburb'!$A$2:$A$377,0)),"")</f>
        <v>111</v>
      </c>
      <c r="D172" s="56">
        <f t="shared" si="10"/>
        <v>7.3218997361477578E-2</v>
      </c>
      <c r="E172" s="4">
        <f>IFERROR(INDEX('1.1-2 SAPN-Mar18'!$B$2:$B$1621,MATCH($A172,'1.1-2 SAPN-Mar18'!$A$2:$A$1621,0)),"")</f>
        <v>1731</v>
      </c>
      <c r="F172" s="56">
        <f t="shared" si="11"/>
        <v>0.8757943385326401</v>
      </c>
      <c r="G172" s="4">
        <f>VALUE(IFERROR(INDEX('[31]All MIRNs SA'!$B$5:$B$422,MATCH($A172,'[31]All MIRNs SA'!$A$5:$A$422,0)),""))</f>
        <v>5163</v>
      </c>
      <c r="H172" s="4" t="str">
        <f>INDEX('[30]1.6 Suburb to SA2'!$C$2:$C$467,MATCH('1.5 Residential Penetration'!$A172,'[30]1.6 Suburb to SA2'!$A$2:$A$467,0))</f>
        <v>Onkaparinga</v>
      </c>
      <c r="I172" s="4" t="str">
        <f>INDEX('[30]1.6 Suburb to SA2'!$D$2:$D$467,MATCH('1.5 Residential Penetration'!$A172,'[30]1.6 Suburb to SA2'!$A$2:$A$467,0))</f>
        <v>Adelaide - South</v>
      </c>
      <c r="J172" s="4">
        <f>SUMIF('1.1-1 AGN Customer Numbers'!$A$6:$A$418,$A172,'1.1-1 AGN Customer Numbers'!$D$6:$D$418)</f>
        <v>9</v>
      </c>
      <c r="V172" s="52" t="s">
        <v>212</v>
      </c>
      <c r="W172" s="50">
        <v>93</v>
      </c>
      <c r="X172" s="50">
        <v>146</v>
      </c>
      <c r="Y172" s="4">
        <f t="shared" si="13"/>
        <v>0.63698630136986301</v>
      </c>
    </row>
    <row r="173" spans="1:25" x14ac:dyDescent="0.25">
      <c r="A173" s="44" t="s">
        <v>368</v>
      </c>
      <c r="B173" s="4">
        <f>SUMIF('1.1-1 AGN Customer Numbers'!$A$6:$A$418,$A173,'1.1-1 AGN Customer Numbers'!$C$6:$C$418)</f>
        <v>769</v>
      </c>
      <c r="C173" s="4">
        <f>IFERROR(INDEX('[30]1.6 AGN New Res Conn by suburb'!$H$2:$H$377,MATCH($A173,'[30]1.6 AGN New Res Conn by suburb'!$A$2:$A$377,0)),"")</f>
        <v>43</v>
      </c>
      <c r="D173" s="56">
        <f t="shared" si="10"/>
        <v>5.5916775032509754E-2</v>
      </c>
      <c r="E173" s="4">
        <f>IFERROR(INDEX('1.1-2 SAPN-Mar18'!$B$2:$B$1621,MATCH($A173,'1.1-2 SAPN-Mar18'!$A$2:$A$1621,0)),"")</f>
        <v>849</v>
      </c>
      <c r="F173" s="56">
        <f t="shared" si="11"/>
        <v>0.90577149587750294</v>
      </c>
      <c r="G173" s="4">
        <f>VALUE(IFERROR(INDEX('[31]All MIRNs SA'!$B$5:$B$422,MATCH($A173,'[31]All MIRNs SA'!$A$5:$A$422,0)),""))</f>
        <v>5061</v>
      </c>
      <c r="H173" s="4" t="str">
        <f>INDEX('[30]1.6 Suburb to SA2'!$C$2:$C$467,MATCH('1.5 Residential Penetration'!$A173,'[30]1.6 Suburb to SA2'!$A$2:$A$467,0))</f>
        <v>Unley</v>
      </c>
      <c r="I173" s="4" t="str">
        <f>INDEX('[30]1.6 Suburb to SA2'!$D$2:$D$467,MATCH('1.5 Residential Penetration'!$A173,'[30]1.6 Suburb to SA2'!$A$2:$A$467,0))</f>
        <v>Adelaide - Central and Hills</v>
      </c>
      <c r="J173" s="4">
        <f>SUMIF('1.1-1 AGN Customer Numbers'!$A$6:$A$418,$A173,'1.1-1 AGN Customer Numbers'!$D$6:$D$418)</f>
        <v>36</v>
      </c>
      <c r="V173" s="52" t="s">
        <v>206</v>
      </c>
      <c r="W173" s="50">
        <v>1552</v>
      </c>
      <c r="X173" s="50">
        <v>1896</v>
      </c>
      <c r="Y173" s="4">
        <f t="shared" si="13"/>
        <v>0.81856540084388185</v>
      </c>
    </row>
    <row r="174" spans="1:25" x14ac:dyDescent="0.25">
      <c r="A174" s="44" t="s">
        <v>367</v>
      </c>
      <c r="B174" s="4">
        <f>SUMIF('1.1-1 AGN Customer Numbers'!$A$6:$A$418,$A174,'1.1-1 AGN Customer Numbers'!$C$6:$C$418)</f>
        <v>2776</v>
      </c>
      <c r="C174" s="4">
        <f>IFERROR(INDEX('[30]1.6 AGN New Res Conn by suburb'!$H$2:$H$377,MATCH($A174,'[30]1.6 AGN New Res Conn by suburb'!$A$2:$A$377,0)),"")</f>
        <v>215</v>
      </c>
      <c r="D174" s="56">
        <f t="shared" si="10"/>
        <v>7.7449567723342938E-2</v>
      </c>
      <c r="E174" s="4">
        <f>IFERROR(INDEX('1.1-2 SAPN-Mar18'!$B$2:$B$1621,MATCH($A174,'1.1-2 SAPN-Mar18'!$A$2:$A$1621,0)),"")</f>
        <v>3779</v>
      </c>
      <c r="F174" s="56">
        <f t="shared" si="11"/>
        <v>0.73458586927758662</v>
      </c>
      <c r="G174" s="4">
        <f>VALUE(IFERROR(INDEX('[31]All MIRNs SA'!$B$5:$B$422,MATCH($A174,'[31]All MIRNs SA'!$A$5:$A$422,0)),""))</f>
        <v>5098</v>
      </c>
      <c r="H174" s="4" t="str">
        <f>INDEX('[30]1.6 Suburb to SA2'!$C$2:$C$467,MATCH('1.5 Residential Penetration'!$A174,'[30]1.6 Suburb to SA2'!$A$2:$A$467,0))</f>
        <v>Salisbury</v>
      </c>
      <c r="I174" s="4" t="str">
        <f>INDEX('[30]1.6 Suburb to SA2'!$D$2:$D$467,MATCH('1.5 Residential Penetration'!$A174,'[30]1.6 Suburb to SA2'!$A$2:$A$467,0))</f>
        <v>Adelaide - North</v>
      </c>
      <c r="J174" s="4">
        <f>SUMIF('1.1-1 AGN Customer Numbers'!$A$6:$A$418,$A174,'1.1-1 AGN Customer Numbers'!$D$6:$D$418)</f>
        <v>37</v>
      </c>
      <c r="V174" s="52" t="s">
        <v>191</v>
      </c>
      <c r="W174" s="50">
        <v>2703</v>
      </c>
      <c r="X174" s="50">
        <v>3658</v>
      </c>
      <c r="Y174" s="4">
        <f t="shared" si="13"/>
        <v>0.73892837616183704</v>
      </c>
    </row>
    <row r="175" spans="1:25" x14ac:dyDescent="0.25">
      <c r="A175" s="44" t="s">
        <v>366</v>
      </c>
      <c r="B175" s="4">
        <f>SUMIF('1.1-1 AGN Customer Numbers'!$A$6:$A$418,$A175,'1.1-1 AGN Customer Numbers'!$C$6:$C$418)</f>
        <v>429</v>
      </c>
      <c r="C175" s="4">
        <f>IFERROR(INDEX('[30]1.6 AGN New Res Conn by suburb'!$H$2:$H$377,MATCH($A175,'[30]1.6 AGN New Res Conn by suburb'!$A$2:$A$377,0)),"")</f>
        <v>15</v>
      </c>
      <c r="D175" s="56">
        <f t="shared" si="10"/>
        <v>3.4965034965034968E-2</v>
      </c>
      <c r="E175" s="4">
        <f>IFERROR(INDEX('1.1-2 SAPN-Mar18'!$B$2:$B$1621,MATCH($A175,'1.1-2 SAPN-Mar18'!$A$2:$A$1621,0)),"")</f>
        <v>479</v>
      </c>
      <c r="F175" s="56">
        <f t="shared" si="11"/>
        <v>0.89561586638830892</v>
      </c>
      <c r="G175" s="4">
        <f>VALUE(IFERROR(INDEX('[31]All MIRNs SA'!$B$5:$B$422,MATCH($A175,'[31]All MIRNs SA'!$A$5:$A$422,0)),""))</f>
        <v>5070</v>
      </c>
      <c r="H175" s="4" t="str">
        <f>INDEX('[30]1.6 Suburb to SA2'!$C$2:$C$467,MATCH('1.5 Residential Penetration'!$A175,'[30]1.6 Suburb to SA2'!$A$2:$A$467,0))</f>
        <v>Norwood - Payneham - St Peters</v>
      </c>
      <c r="I175" s="4" t="str">
        <f>INDEX('[30]1.6 Suburb to SA2'!$D$2:$D$467,MATCH('1.5 Residential Penetration'!$A175,'[30]1.6 Suburb to SA2'!$A$2:$A$467,0))</f>
        <v>Adelaide - Central and Hills</v>
      </c>
      <c r="J175" s="4">
        <f>SUMIF('1.1-1 AGN Customer Numbers'!$A$6:$A$418,$A175,'1.1-1 AGN Customer Numbers'!$D$6:$D$418)</f>
        <v>4</v>
      </c>
      <c r="V175" s="52" t="s">
        <v>190</v>
      </c>
      <c r="W175" s="50">
        <v>2116</v>
      </c>
      <c r="X175" s="50">
        <v>2456</v>
      </c>
      <c r="Y175" s="4">
        <f t="shared" si="13"/>
        <v>0.8615635179153095</v>
      </c>
    </row>
    <row r="176" spans="1:25" x14ac:dyDescent="0.25">
      <c r="A176" s="44" t="s">
        <v>365</v>
      </c>
      <c r="B176" s="4">
        <f>SUMIF('1.1-1 AGN Customer Numbers'!$A$6:$A$418,$A176,'1.1-1 AGN Customer Numbers'!$C$6:$C$418)</f>
        <v>2</v>
      </c>
      <c r="C176" s="4" t="str">
        <f>IFERROR(INDEX('[30]1.6 AGN New Res Conn by suburb'!$H$2:$H$377,MATCH($A176,'[30]1.6 AGN New Res Conn by suburb'!$A$2:$A$377,0)),"")</f>
        <v/>
      </c>
      <c r="D176" s="56" t="str">
        <f t="shared" si="10"/>
        <v/>
      </c>
      <c r="E176" s="4">
        <f>IFERROR(INDEX('1.1-2 SAPN-Mar18'!$B$2:$B$1621,MATCH($A176,'1.1-2 SAPN-Mar18'!$A$2:$A$1621,0)),"")</f>
        <v>145</v>
      </c>
      <c r="F176" s="56">
        <f t="shared" si="11"/>
        <v>1.3793103448275862E-2</v>
      </c>
      <c r="G176" s="4">
        <f>VALUE(IFERROR(INDEX('[31]All MIRNs SA'!$B$5:$B$422,MATCH($A176,'[31]All MIRNs SA'!$A$5:$A$422,0)),""))</f>
        <v>5118</v>
      </c>
      <c r="H176" s="4" t="str">
        <f>INDEX('[30]1.6 Suburb to SA2'!$C$2:$C$467,MATCH('1.5 Residential Penetration'!$A176,'[30]1.6 Suburb to SA2'!$A$2:$A$467,0))</f>
        <v>Gawler - Two Wells</v>
      </c>
      <c r="I176" s="4" t="str">
        <f>INDEX('[30]1.6 Suburb to SA2'!$D$2:$D$467,MATCH('1.5 Residential Penetration'!$A176,'[30]1.6 Suburb to SA2'!$A$2:$A$467,0))</f>
        <v>Adelaide - North</v>
      </c>
      <c r="J176" s="4">
        <f>SUMIF('1.1-1 AGN Customer Numbers'!$A$6:$A$418,$A176,'1.1-1 AGN Customer Numbers'!$D$6:$D$418)</f>
        <v>0</v>
      </c>
      <c r="V176" s="52" t="s">
        <v>189</v>
      </c>
      <c r="W176" s="50">
        <v>3412</v>
      </c>
      <c r="X176" s="50">
        <v>3897</v>
      </c>
      <c r="Y176" s="4">
        <f t="shared" si="13"/>
        <v>0.87554529124967928</v>
      </c>
    </row>
    <row r="177" spans="1:25" x14ac:dyDescent="0.25">
      <c r="A177" s="44" t="s">
        <v>364</v>
      </c>
      <c r="B177" s="4">
        <f>SUMIF('1.1-1 AGN Customer Numbers'!$A$6:$A$418,$A177,'1.1-1 AGN Customer Numbers'!$C$6:$C$418)</f>
        <v>742</v>
      </c>
      <c r="C177" s="4">
        <f>IFERROR(INDEX('[30]1.6 AGN New Res Conn by suburb'!$H$2:$H$377,MATCH($A177,'[30]1.6 AGN New Res Conn by suburb'!$A$2:$A$377,0)),"")</f>
        <v>13</v>
      </c>
      <c r="D177" s="56">
        <f t="shared" si="10"/>
        <v>1.7520215633423181E-2</v>
      </c>
      <c r="E177" s="4">
        <f>IFERROR(INDEX('1.1-2 SAPN-Mar18'!$B$2:$B$1621,MATCH($A177,'1.1-2 SAPN-Mar18'!$A$2:$A$1621,0)),"")</f>
        <v>1032</v>
      </c>
      <c r="F177" s="56">
        <f t="shared" si="11"/>
        <v>0.71899224806201545</v>
      </c>
      <c r="G177" s="4">
        <f>VALUE(IFERROR(INDEX('[31]All MIRNs SA'!$B$5:$B$422,MATCH($A177,'[31]All MIRNs SA'!$A$5:$A$422,0)),""))</f>
        <v>5068</v>
      </c>
      <c r="H177" s="4" t="str">
        <f>INDEX('[30]1.6 Suburb to SA2'!$C$2:$C$467,MATCH('1.5 Residential Penetration'!$A177,'[30]1.6 Suburb to SA2'!$A$2:$A$467,0))</f>
        <v>Norwood - Payneham - St Peters</v>
      </c>
      <c r="I177" s="4" t="str">
        <f>INDEX('[30]1.6 Suburb to SA2'!$D$2:$D$467,MATCH('1.5 Residential Penetration'!$A177,'[30]1.6 Suburb to SA2'!$A$2:$A$467,0))</f>
        <v>Adelaide - Central and Hills</v>
      </c>
      <c r="J177" s="4">
        <f>SUMIF('1.1-1 AGN Customer Numbers'!$A$6:$A$418,$A177,'1.1-1 AGN Customer Numbers'!$D$6:$D$418)</f>
        <v>26</v>
      </c>
      <c r="V177" s="52" t="s">
        <v>188</v>
      </c>
      <c r="W177" s="50">
        <v>1378</v>
      </c>
      <c r="X177" s="50">
        <v>1621</v>
      </c>
      <c r="Y177" s="4">
        <f t="shared" si="13"/>
        <v>0.85009253547193087</v>
      </c>
    </row>
    <row r="178" spans="1:25" x14ac:dyDescent="0.25">
      <c r="A178" s="44" t="s">
        <v>363</v>
      </c>
      <c r="B178" s="4">
        <f>SUMIF('1.1-1 AGN Customer Numbers'!$A$6:$A$418,$A178,'1.1-1 AGN Customer Numbers'!$C$6:$C$418)</f>
        <v>924</v>
      </c>
      <c r="C178" s="4">
        <f>IFERROR(INDEX('[30]1.6 AGN New Res Conn by suburb'!$H$2:$H$377,MATCH($A178,'[30]1.6 AGN New Res Conn by suburb'!$A$2:$A$377,0)),"")</f>
        <v>36</v>
      </c>
      <c r="D178" s="56">
        <f t="shared" si="10"/>
        <v>3.896103896103896E-2</v>
      </c>
      <c r="E178" s="4">
        <f>IFERROR(INDEX('1.1-2 SAPN-Mar18'!$B$2:$B$1621,MATCH($A178,'1.1-2 SAPN-Mar18'!$A$2:$A$1621,0)),"")</f>
        <v>1227</v>
      </c>
      <c r="F178" s="56">
        <f t="shared" si="11"/>
        <v>0.75305623471882643</v>
      </c>
      <c r="G178" s="4">
        <f>VALUE(IFERROR(INDEX('[31]All MIRNs SA'!$B$5:$B$422,MATCH($A178,'[31]All MIRNs SA'!$A$5:$A$422,0)),""))</f>
        <v>5068</v>
      </c>
      <c r="H178" s="4" t="str">
        <f>INDEX('[30]1.6 Suburb to SA2'!$C$2:$C$467,MATCH('1.5 Residential Penetration'!$A178,'[30]1.6 Suburb to SA2'!$A$2:$A$467,0))</f>
        <v>Burnside</v>
      </c>
      <c r="I178" s="4" t="str">
        <f>INDEX('[30]1.6 Suburb to SA2'!$D$2:$D$467,MATCH('1.5 Residential Penetration'!$A178,'[30]1.6 Suburb to SA2'!$A$2:$A$467,0))</f>
        <v>Adelaide - Central and Hills</v>
      </c>
      <c r="J178" s="4">
        <f>SUMIF('1.1-1 AGN Customer Numbers'!$A$6:$A$418,$A178,'1.1-1 AGN Customer Numbers'!$D$6:$D$418)</f>
        <v>10</v>
      </c>
      <c r="V178" s="52" t="s">
        <v>187</v>
      </c>
      <c r="W178" s="50">
        <v>3108</v>
      </c>
      <c r="X178" s="50">
        <v>4232</v>
      </c>
      <c r="Y178" s="4">
        <f t="shared" si="13"/>
        <v>0.7344045368620038</v>
      </c>
    </row>
    <row r="179" spans="1:25" x14ac:dyDescent="0.25">
      <c r="A179" s="44" t="s">
        <v>362</v>
      </c>
      <c r="B179" s="4">
        <f>SUMIF('1.1-1 AGN Customer Numbers'!$A$6:$A$418,$A179,'1.1-1 AGN Customer Numbers'!$C$6:$C$418)</f>
        <v>963</v>
      </c>
      <c r="C179" s="4">
        <f>IFERROR(INDEX('[30]1.6 AGN New Res Conn by suburb'!$H$2:$H$377,MATCH($A179,'[30]1.6 AGN New Res Conn by suburb'!$A$2:$A$377,0)),"")</f>
        <v>51</v>
      </c>
      <c r="D179" s="56">
        <f t="shared" si="10"/>
        <v>5.2959501557632398E-2</v>
      </c>
      <c r="E179" s="4">
        <f>IFERROR(INDEX('1.1-2 SAPN-Mar18'!$B$2:$B$1621,MATCH($A179,'1.1-2 SAPN-Mar18'!$A$2:$A$1621,0)),"")</f>
        <v>1095</v>
      </c>
      <c r="F179" s="56">
        <f t="shared" si="11"/>
        <v>0.8794520547945206</v>
      </c>
      <c r="G179" s="4">
        <f>VALUE(IFERROR(INDEX('[31]All MIRNs SA'!$B$5:$B$422,MATCH($A179,'[31]All MIRNs SA'!$A$5:$A$422,0)),""))</f>
        <v>5068</v>
      </c>
      <c r="H179" s="4" t="str">
        <f>INDEX('[30]1.6 Suburb to SA2'!$C$2:$C$467,MATCH('1.5 Residential Penetration'!$A179,'[30]1.6 Suburb to SA2'!$A$2:$A$467,0))</f>
        <v>Burnside</v>
      </c>
      <c r="I179" s="4" t="str">
        <f>INDEX('[30]1.6 Suburb to SA2'!$D$2:$D$467,MATCH('1.5 Residential Penetration'!$A179,'[30]1.6 Suburb to SA2'!$A$2:$A$467,0))</f>
        <v>Adelaide - Central and Hills</v>
      </c>
      <c r="J179" s="4">
        <f>SUMIF('1.1-1 AGN Customer Numbers'!$A$6:$A$418,$A179,'1.1-1 AGN Customer Numbers'!$D$6:$D$418)</f>
        <v>29</v>
      </c>
      <c r="V179" s="52" t="s">
        <v>185</v>
      </c>
      <c r="W179" s="50">
        <v>860</v>
      </c>
      <c r="X179" s="50">
        <v>954</v>
      </c>
      <c r="Y179" s="4">
        <f t="shared" si="13"/>
        <v>0.90146750524109009</v>
      </c>
    </row>
    <row r="180" spans="1:25" x14ac:dyDescent="0.25">
      <c r="A180" s="44" t="s">
        <v>361</v>
      </c>
      <c r="B180" s="4">
        <f>SUMIF('1.1-1 AGN Customer Numbers'!$A$6:$A$418,$A180,'1.1-1 AGN Customer Numbers'!$C$6:$C$418)</f>
        <v>391</v>
      </c>
      <c r="C180" s="4">
        <f>IFERROR(INDEX('[30]1.6 AGN New Res Conn by suburb'!$H$2:$H$377,MATCH($A180,'[30]1.6 AGN New Res Conn by suburb'!$A$2:$A$377,0)),"")</f>
        <v>10</v>
      </c>
      <c r="D180" s="56">
        <f t="shared" si="10"/>
        <v>2.557544757033248E-2</v>
      </c>
      <c r="E180" s="4">
        <f>IFERROR(INDEX('1.1-2 SAPN-Mar18'!$B$2:$B$1621,MATCH($A180,'1.1-2 SAPN-Mar18'!$A$2:$A$1621,0)),"")</f>
        <v>852</v>
      </c>
      <c r="F180" s="56">
        <f t="shared" si="11"/>
        <v>0.45892018779342725</v>
      </c>
      <c r="G180" s="4">
        <f>VALUE(IFERROR(INDEX('[31]All MIRNs SA'!$B$5:$B$422,MATCH($A180,'[31]All MIRNs SA'!$A$5:$A$422,0)),""))</f>
        <v>5067</v>
      </c>
      <c r="H180" s="4" t="str">
        <f>INDEX('[30]1.6 Suburb to SA2'!$C$2:$C$467,MATCH('1.5 Residential Penetration'!$A180,'[30]1.6 Suburb to SA2'!$A$2:$A$467,0))</f>
        <v>Norwood - Payneham - St Peters</v>
      </c>
      <c r="I180" s="4" t="str">
        <f>INDEX('[30]1.6 Suburb to SA2'!$D$2:$D$467,MATCH('1.5 Residential Penetration'!$A180,'[30]1.6 Suburb to SA2'!$A$2:$A$467,0))</f>
        <v>Adelaide - Central and Hills</v>
      </c>
      <c r="J180" s="4">
        <f>SUMIF('1.1-1 AGN Customer Numbers'!$A$6:$A$418,$A180,'1.1-1 AGN Customer Numbers'!$D$6:$D$418)</f>
        <v>91</v>
      </c>
      <c r="V180" s="52" t="s">
        <v>184</v>
      </c>
      <c r="W180" s="50">
        <v>438</v>
      </c>
      <c r="X180" s="50">
        <v>524</v>
      </c>
      <c r="Y180" s="4">
        <f t="shared" si="13"/>
        <v>0.83587786259541985</v>
      </c>
    </row>
    <row r="181" spans="1:25" x14ac:dyDescent="0.25">
      <c r="A181" s="44" t="s">
        <v>360</v>
      </c>
      <c r="B181" s="4">
        <f>SUMIF('1.1-1 AGN Customer Numbers'!$A$6:$A$418,$A181,'1.1-1 AGN Customer Numbers'!$C$6:$C$418)</f>
        <v>255</v>
      </c>
      <c r="C181" s="4">
        <f>IFERROR(INDEX('[30]1.6 AGN New Res Conn by suburb'!$H$2:$H$377,MATCH($A181,'[30]1.6 AGN New Res Conn by suburb'!$A$2:$A$377,0)),"")</f>
        <v>12</v>
      </c>
      <c r="D181" s="56">
        <f t="shared" si="10"/>
        <v>4.7058823529411764E-2</v>
      </c>
      <c r="E181" s="4">
        <f>IFERROR(INDEX('1.1-2 SAPN-Mar18'!$B$2:$B$1621,MATCH($A181,'1.1-2 SAPN-Mar18'!$A$2:$A$1621,0)),"")</f>
        <v>365</v>
      </c>
      <c r="F181" s="56">
        <f t="shared" si="11"/>
        <v>0.69863013698630139</v>
      </c>
      <c r="G181" s="4">
        <f>VALUE(IFERROR(INDEX('[31]All MIRNs SA'!$B$5:$B$422,MATCH($A181,'[31]All MIRNs SA'!$A$5:$A$422,0)),""))</f>
        <v>5035</v>
      </c>
      <c r="H181" s="4" t="str">
        <f>INDEX('[30]1.6 Suburb to SA2'!$C$2:$C$467,MATCH('1.5 Residential Penetration'!$A181,'[30]1.6 Suburb to SA2'!$A$2:$A$467,0))</f>
        <v>West Torrens</v>
      </c>
      <c r="I181" s="4" t="str">
        <f>INDEX('[30]1.6 Suburb to SA2'!$D$2:$D$467,MATCH('1.5 Residential Penetration'!$A181,'[30]1.6 Suburb to SA2'!$A$2:$A$467,0))</f>
        <v>Adelaide - West</v>
      </c>
      <c r="J181" s="4">
        <f>SUMIF('1.1-1 AGN Customer Numbers'!$A$6:$A$418,$A181,'1.1-1 AGN Customer Numbers'!$D$6:$D$418)</f>
        <v>31</v>
      </c>
      <c r="V181" s="52" t="s">
        <v>182</v>
      </c>
      <c r="W181" s="50">
        <v>1</v>
      </c>
      <c r="X181" s="50">
        <v>18</v>
      </c>
      <c r="Y181" s="4">
        <f t="shared" si="13"/>
        <v>5.5555555555555552E-2</v>
      </c>
    </row>
    <row r="182" spans="1:25" x14ac:dyDescent="0.25">
      <c r="A182" s="44" t="s">
        <v>358</v>
      </c>
      <c r="B182" s="4">
        <f>SUMIF('1.1-1 AGN Customer Numbers'!$A$6:$A$418,$A182,'1.1-1 AGN Customer Numbers'!$C$6:$C$418)</f>
        <v>1349</v>
      </c>
      <c r="C182" s="4">
        <f>IFERROR(INDEX('[30]1.6 AGN New Res Conn by suburb'!$H$2:$H$377,MATCH($A182,'[30]1.6 AGN New Res Conn by suburb'!$A$2:$A$377,0)),"")</f>
        <v>143</v>
      </c>
      <c r="D182" s="56">
        <f t="shared" si="10"/>
        <v>0.10600444773906598</v>
      </c>
      <c r="E182" s="4">
        <f>IFERROR(INDEX('1.1-2 SAPN-Mar18'!$B$2:$B$1621,MATCH($A182,'1.1-2 SAPN-Mar18'!$A$2:$A$1621,0)),"")</f>
        <v>1522</v>
      </c>
      <c r="F182" s="56">
        <f t="shared" si="11"/>
        <v>0.88633377135348224</v>
      </c>
      <c r="G182" s="4">
        <f>VALUE(IFERROR(INDEX('[31]All MIRNs SA'!$B$5:$B$422,MATCH($A182,'[31]All MIRNs SA'!$A$5:$A$422,0)),""))</f>
        <v>5023</v>
      </c>
      <c r="H182" s="4" t="str">
        <f>INDEX('[30]1.6 Suburb to SA2'!$C$2:$C$467,MATCH('1.5 Residential Penetration'!$A182,'[30]1.6 Suburb to SA2'!$A$2:$A$467,0))</f>
        <v>Charles Sturt</v>
      </c>
      <c r="I182" s="4" t="str">
        <f>INDEX('[30]1.6 Suburb to SA2'!$D$2:$D$467,MATCH('1.5 Residential Penetration'!$A182,'[30]1.6 Suburb to SA2'!$A$2:$A$467,0))</f>
        <v>Adelaide - West</v>
      </c>
      <c r="J182" s="4">
        <f>SUMIF('1.1-1 AGN Customer Numbers'!$A$6:$A$418,$A182,'1.1-1 AGN Customer Numbers'!$D$6:$D$418)</f>
        <v>28</v>
      </c>
      <c r="V182" s="52" t="s">
        <v>161</v>
      </c>
      <c r="W182" s="50">
        <v>794</v>
      </c>
      <c r="X182" s="50">
        <v>1034</v>
      </c>
      <c r="Y182" s="4">
        <f t="shared" si="13"/>
        <v>0.76789168278529985</v>
      </c>
    </row>
    <row r="183" spans="1:25" x14ac:dyDescent="0.25">
      <c r="A183" s="44" t="s">
        <v>356</v>
      </c>
      <c r="B183" s="4">
        <f>SUMIF('1.1-1 AGN Customer Numbers'!$A$6:$A$418,$A183,'1.1-1 AGN Customer Numbers'!$C$6:$C$418)</f>
        <v>2069</v>
      </c>
      <c r="C183" s="4">
        <f>IFERROR(INDEX('[30]1.6 AGN New Res Conn by suburb'!$H$2:$H$377,MATCH($A183,'[30]1.6 AGN New Res Conn by suburb'!$A$2:$A$377,0)),"")</f>
        <v>82</v>
      </c>
      <c r="D183" s="56">
        <f t="shared" si="10"/>
        <v>3.9632672788786856E-2</v>
      </c>
      <c r="E183" s="4">
        <f>IFERROR(INDEX('1.1-2 SAPN-Mar18'!$B$2:$B$1621,MATCH($A183,'1.1-2 SAPN-Mar18'!$A$2:$A$1621,0)),"")</f>
        <v>2249</v>
      </c>
      <c r="F183" s="56">
        <f t="shared" si="11"/>
        <v>0.91996442863494887</v>
      </c>
      <c r="G183" s="4">
        <f>VALUE(IFERROR(INDEX('[31]All MIRNs SA'!$B$5:$B$422,MATCH($A183,'[31]All MIRNs SA'!$A$5:$A$422,0)),""))</f>
        <v>5084</v>
      </c>
      <c r="H183" s="4" t="str">
        <f>INDEX('[30]1.6 Suburb to SA2'!$C$2:$C$467,MATCH('1.5 Residential Penetration'!$A183,'[30]1.6 Suburb to SA2'!$A$2:$A$467,0))</f>
        <v>Port Adelaide - East</v>
      </c>
      <c r="I183" s="4" t="str">
        <f>INDEX('[30]1.6 Suburb to SA2'!$D$2:$D$467,MATCH('1.5 Residential Penetration'!$A183,'[30]1.6 Suburb to SA2'!$A$2:$A$467,0))</f>
        <v>Adelaide - North</v>
      </c>
      <c r="J183" s="4">
        <f>SUMIF('1.1-1 AGN Customer Numbers'!$A$6:$A$418,$A183,'1.1-1 AGN Customer Numbers'!$D$6:$D$418)</f>
        <v>73</v>
      </c>
      <c r="V183" s="52" t="s">
        <v>160</v>
      </c>
      <c r="W183" s="50">
        <v>884</v>
      </c>
      <c r="X183" s="50">
        <v>1191</v>
      </c>
      <c r="Y183" s="4">
        <f t="shared" si="13"/>
        <v>0.74223341729638959</v>
      </c>
    </row>
    <row r="184" spans="1:25" x14ac:dyDescent="0.25">
      <c r="A184" s="44" t="s">
        <v>354</v>
      </c>
      <c r="B184" s="4">
        <f>SUMIF('1.1-1 AGN Customer Numbers'!$A$6:$A$418,$A184,'1.1-1 AGN Customer Numbers'!$C$6:$C$418)</f>
        <v>652</v>
      </c>
      <c r="C184" s="4">
        <f>IFERROR(INDEX('[30]1.6 AGN New Res Conn by suburb'!$H$2:$H$377,MATCH($A184,'[30]1.6 AGN New Res Conn by suburb'!$A$2:$A$377,0)),"")</f>
        <v>28</v>
      </c>
      <c r="D184" s="56">
        <f t="shared" si="10"/>
        <v>4.2944785276073622E-2</v>
      </c>
      <c r="E184" s="4">
        <f>IFERROR(INDEX('1.1-2 SAPN-Mar18'!$B$2:$B$1621,MATCH($A184,'1.1-2 SAPN-Mar18'!$A$2:$A$1621,0)),"")</f>
        <v>781</v>
      </c>
      <c r="F184" s="56">
        <f t="shared" si="11"/>
        <v>0.83482714468629959</v>
      </c>
      <c r="G184" s="4">
        <f>VALUE(IFERROR(INDEX('[31]All MIRNs SA'!$B$5:$B$422,MATCH($A184,'[31]All MIRNs SA'!$A$5:$A$422,0)),""))</f>
        <v>5009</v>
      </c>
      <c r="H184" s="4" t="str">
        <f>INDEX('[30]1.6 Suburb to SA2'!$C$2:$C$467,MATCH('1.5 Residential Penetration'!$A184,'[30]1.6 Suburb to SA2'!$A$2:$A$467,0))</f>
        <v>Charles Sturt</v>
      </c>
      <c r="I184" s="4" t="str">
        <f>INDEX('[30]1.6 Suburb to SA2'!$D$2:$D$467,MATCH('1.5 Residential Penetration'!$A184,'[30]1.6 Suburb to SA2'!$A$2:$A$467,0))</f>
        <v>Adelaide - West</v>
      </c>
      <c r="J184" s="4">
        <f>SUMIF('1.1-1 AGN Customer Numbers'!$A$6:$A$418,$A184,'1.1-1 AGN Customer Numbers'!$D$6:$D$418)</f>
        <v>57</v>
      </c>
      <c r="V184" s="52" t="s">
        <v>149</v>
      </c>
      <c r="W184" s="50">
        <v>1488</v>
      </c>
      <c r="X184" s="50">
        <v>1761</v>
      </c>
      <c r="Y184" s="4">
        <f t="shared" si="13"/>
        <v>0.84497444633730834</v>
      </c>
    </row>
    <row r="185" spans="1:25" x14ac:dyDescent="0.25">
      <c r="A185" s="44" t="s">
        <v>352</v>
      </c>
      <c r="B185" s="4">
        <f>SUMIF('1.1-1 AGN Customer Numbers'!$A$6:$A$418,$A185,'1.1-1 AGN Customer Numbers'!$C$6:$C$418)</f>
        <v>222</v>
      </c>
      <c r="C185" s="4">
        <f>IFERROR(INDEX('[30]1.6 AGN New Res Conn by suburb'!$H$2:$H$377,MATCH($A185,'[30]1.6 AGN New Res Conn by suburb'!$A$2:$A$377,0)),"")</f>
        <v>2</v>
      </c>
      <c r="D185" s="56">
        <f t="shared" si="10"/>
        <v>9.0090090090090089E-3</v>
      </c>
      <c r="E185" s="4">
        <f>IFERROR(INDEX('1.1-2 SAPN-Mar18'!$B$2:$B$1621,MATCH($A185,'1.1-2 SAPN-Mar18'!$A$2:$A$1621,0)),"")</f>
        <v>258</v>
      </c>
      <c r="F185" s="56">
        <f t="shared" si="11"/>
        <v>0.86046511627906974</v>
      </c>
      <c r="G185" s="4">
        <f>VALUE(IFERROR(INDEX('[31]All MIRNs SA'!$B$5:$B$422,MATCH($A185,'[31]All MIRNs SA'!$A$5:$A$422,0)),""))</f>
        <v>5034</v>
      </c>
      <c r="H185" s="4" t="str">
        <f>INDEX('[30]1.6 Suburb to SA2'!$C$2:$C$467,MATCH('1.5 Residential Penetration'!$A185,'[30]1.6 Suburb to SA2'!$A$2:$A$467,0))</f>
        <v>Unley</v>
      </c>
      <c r="I185" s="4" t="str">
        <f>INDEX('[30]1.6 Suburb to SA2'!$D$2:$D$467,MATCH('1.5 Residential Penetration'!$A185,'[30]1.6 Suburb to SA2'!$A$2:$A$467,0))</f>
        <v>Adelaide - Central and Hills</v>
      </c>
      <c r="J185" s="4">
        <f>SUMIF('1.1-1 AGN Customer Numbers'!$A$6:$A$418,$A185,'1.1-1 AGN Customer Numbers'!$D$6:$D$418)</f>
        <v>8</v>
      </c>
      <c r="V185" s="52" t="s">
        <v>138</v>
      </c>
      <c r="W185" s="50">
        <v>1259</v>
      </c>
      <c r="X185" s="50">
        <v>1375</v>
      </c>
      <c r="Y185" s="4">
        <f t="shared" si="13"/>
        <v>0.91563636363636358</v>
      </c>
    </row>
    <row r="186" spans="1:25" x14ac:dyDescent="0.25">
      <c r="A186" s="44" t="s">
        <v>351</v>
      </c>
      <c r="B186" s="4">
        <f>SUMIF('1.1-1 AGN Customer Numbers'!$A$6:$A$418,$A186,'1.1-1 AGN Customer Numbers'!$C$6:$C$418)</f>
        <v>109</v>
      </c>
      <c r="C186" s="4">
        <f>IFERROR(INDEX('[30]1.6 AGN New Res Conn by suburb'!$H$2:$H$377,MATCH($A186,'[30]1.6 AGN New Res Conn by suburb'!$A$2:$A$377,0)),"")</f>
        <v>25</v>
      </c>
      <c r="D186" s="56">
        <f t="shared" si="10"/>
        <v>0.22935779816513763</v>
      </c>
      <c r="E186" s="4">
        <f>IFERROR(INDEX('1.1-2 SAPN-Mar18'!$B$2:$B$1621,MATCH($A186,'1.1-2 SAPN-Mar18'!$A$2:$A$1621,0)),"")</f>
        <v>262</v>
      </c>
      <c r="F186" s="56">
        <f t="shared" si="11"/>
        <v>0.41603053435114506</v>
      </c>
      <c r="G186" s="4">
        <f>VALUE(IFERROR(INDEX('[31]All MIRNs SA'!$B$5:$B$422,MATCH($A186,'[31]All MIRNs SA'!$A$5:$A$422,0)),""))</f>
        <v>5049</v>
      </c>
      <c r="H186" s="4" t="str">
        <f>INDEX('[30]1.6 Suburb to SA2'!$C$2:$C$467,MATCH('1.5 Residential Penetration'!$A186,'[30]1.6 Suburb to SA2'!$A$2:$A$467,0))</f>
        <v>Holdfast Bay</v>
      </c>
      <c r="I186" s="4" t="str">
        <f>INDEX('[30]1.6 Suburb to SA2'!$D$2:$D$467,MATCH('1.5 Residential Penetration'!$A186,'[30]1.6 Suburb to SA2'!$A$2:$A$467,0))</f>
        <v>Adelaide - South</v>
      </c>
      <c r="J186" s="4">
        <f>SUMIF('1.1-1 AGN Customer Numbers'!$A$6:$A$418,$A186,'1.1-1 AGN Customer Numbers'!$D$6:$D$418)</f>
        <v>1</v>
      </c>
      <c r="V186" s="52" t="s">
        <v>131</v>
      </c>
      <c r="W186" s="50">
        <v>1098</v>
      </c>
      <c r="X186" s="50">
        <v>1408</v>
      </c>
      <c r="Y186" s="4">
        <f t="shared" si="13"/>
        <v>0.77982954545454541</v>
      </c>
    </row>
    <row r="187" spans="1:25" x14ac:dyDescent="0.25">
      <c r="A187" s="44" t="s">
        <v>350</v>
      </c>
      <c r="B187" s="4">
        <f>SUMIF('1.1-1 AGN Customer Numbers'!$A$6:$A$418,$A187,'1.1-1 AGN Customer Numbers'!$C$6:$C$418)</f>
        <v>835</v>
      </c>
      <c r="C187" s="4">
        <f>IFERROR(INDEX('[30]1.6 AGN New Res Conn by suburb'!$H$2:$H$377,MATCH($A187,'[30]1.6 AGN New Res Conn by suburb'!$A$2:$A$377,0)),"")</f>
        <v>22</v>
      </c>
      <c r="D187" s="56">
        <f t="shared" si="10"/>
        <v>2.6347305389221556E-2</v>
      </c>
      <c r="E187" s="4">
        <f>IFERROR(INDEX('1.1-2 SAPN-Mar18'!$B$2:$B$1621,MATCH($A187,'1.1-2 SAPN-Mar18'!$A$2:$A$1621,0)),"")</f>
        <v>1002</v>
      </c>
      <c r="F187" s="56">
        <f t="shared" si="11"/>
        <v>0.83333333333333337</v>
      </c>
      <c r="G187" s="4">
        <f>VALUE(IFERROR(INDEX('[31]All MIRNs SA'!$B$5:$B$422,MATCH($A187,'[31]All MIRNs SA'!$A$5:$A$422,0)),""))</f>
        <v>5062</v>
      </c>
      <c r="H187" s="4" t="str">
        <f>INDEX('[30]1.6 Suburb to SA2'!$C$2:$C$467,MATCH('1.5 Residential Penetration'!$A187,'[30]1.6 Suburb to SA2'!$A$2:$A$467,0))</f>
        <v>Mitcham</v>
      </c>
      <c r="I187" s="4" t="str">
        <f>INDEX('[30]1.6 Suburb to SA2'!$D$2:$D$467,MATCH('1.5 Residential Penetration'!$A187,'[30]1.6 Suburb to SA2'!$A$2:$A$467,0))</f>
        <v>Adelaide - South</v>
      </c>
      <c r="J187" s="4">
        <f>SUMIF('1.1-1 AGN Customer Numbers'!$A$6:$A$418,$A187,'1.1-1 AGN Customer Numbers'!$D$6:$D$418)</f>
        <v>23</v>
      </c>
      <c r="V187" s="52" t="s">
        <v>109</v>
      </c>
      <c r="W187" s="50">
        <v>11</v>
      </c>
      <c r="X187" s="50">
        <v>1007</v>
      </c>
      <c r="Y187" s="4">
        <f t="shared" si="13"/>
        <v>1.0923535253227408E-2</v>
      </c>
    </row>
    <row r="188" spans="1:25" x14ac:dyDescent="0.25">
      <c r="A188" s="44" t="s">
        <v>349</v>
      </c>
      <c r="B188" s="4">
        <f>SUMIF('1.1-1 AGN Customer Numbers'!$A$6:$A$418,$A188,'1.1-1 AGN Customer Numbers'!$C$6:$C$418)</f>
        <v>2308</v>
      </c>
      <c r="C188" s="4">
        <f>IFERROR(INDEX('[30]1.6 AGN New Res Conn by suburb'!$H$2:$H$377,MATCH($A188,'[30]1.6 AGN New Res Conn by suburb'!$A$2:$A$377,0)),"")</f>
        <v>264</v>
      </c>
      <c r="D188" s="56">
        <f t="shared" si="10"/>
        <v>0.11438474870017332</v>
      </c>
      <c r="E188" s="4">
        <f>IFERROR(INDEX('1.1-2 SAPN-Mar18'!$B$2:$B$1621,MATCH($A188,'1.1-2 SAPN-Mar18'!$A$2:$A$1621,0)),"")</f>
        <v>2933</v>
      </c>
      <c r="F188" s="56">
        <f t="shared" si="11"/>
        <v>0.78690760313672004</v>
      </c>
      <c r="G188" s="4">
        <f>VALUE(IFERROR(INDEX('[31]All MIRNs SA'!$B$5:$B$422,MATCH($A188,'[31]All MIRNs SA'!$A$5:$A$422,0)),""))</f>
        <v>5087</v>
      </c>
      <c r="H188" s="4" t="str">
        <f>INDEX('[30]1.6 Suburb to SA2'!$C$2:$C$467,MATCH('1.5 Residential Penetration'!$A188,'[30]1.6 Suburb to SA2'!$A$2:$A$467,0))</f>
        <v>Port Adelaide - East</v>
      </c>
      <c r="I188" s="4" t="str">
        <f>INDEX('[30]1.6 Suburb to SA2'!$D$2:$D$467,MATCH('1.5 Residential Penetration'!$A188,'[30]1.6 Suburb to SA2'!$A$2:$A$467,0))</f>
        <v>Adelaide - North</v>
      </c>
      <c r="J188" s="4">
        <f>SUMIF('1.1-1 AGN Customer Numbers'!$A$6:$A$418,$A188,'1.1-1 AGN Customer Numbers'!$D$6:$D$418)</f>
        <v>32</v>
      </c>
      <c r="V188" s="52" t="s">
        <v>99</v>
      </c>
      <c r="W188" s="50">
        <v>2135</v>
      </c>
      <c r="X188" s="50">
        <v>2563</v>
      </c>
      <c r="Y188" s="4">
        <f t="shared" si="13"/>
        <v>0.83300819352321498</v>
      </c>
    </row>
    <row r="189" spans="1:25" x14ac:dyDescent="0.25">
      <c r="A189" s="44" t="s">
        <v>348</v>
      </c>
      <c r="B189" s="4">
        <f>SUMIF('1.1-1 AGN Customer Numbers'!$A$6:$A$418,$A189,'1.1-1 AGN Customer Numbers'!$C$6:$C$418)</f>
        <v>0</v>
      </c>
      <c r="C189" s="4" t="str">
        <f>IFERROR(INDEX('[30]1.6 AGN New Res Conn by suburb'!$H$2:$H$377,MATCH($A189,'[30]1.6 AGN New Res Conn by suburb'!$A$2:$A$377,0)),"")</f>
        <v/>
      </c>
      <c r="D189" s="56" t="str">
        <f t="shared" si="10"/>
        <v/>
      </c>
      <c r="E189" s="4">
        <f>IFERROR(INDEX('1.1-2 SAPN-Mar18'!$B$2:$B$1621,MATCH($A189,'1.1-2 SAPN-Mar18'!$A$2:$A$1621,0)),"")</f>
        <v>89</v>
      </c>
      <c r="F189" s="56">
        <f t="shared" si="11"/>
        <v>0</v>
      </c>
      <c r="G189" s="4">
        <f>VALUE(IFERROR(INDEX('[31]All MIRNs SA'!$B$5:$B$422,MATCH($A189,'[31]All MIRNs SA'!$A$5:$A$422,0)),""))</f>
        <v>5502</v>
      </c>
      <c r="H189" s="4" t="str">
        <f>INDEX('[30]1.6 Suburb to SA2'!$C$2:$C$467,MATCH('1.5 Residential Penetration'!$A189,'[30]1.6 Suburb to SA2'!$A$2:$A$467,0))</f>
        <v>Barossa</v>
      </c>
      <c r="I189" s="4" t="str">
        <f>INDEX('[30]1.6 Suburb to SA2'!$D$2:$D$467,MATCH('1.5 Residential Penetration'!$A189,'[30]1.6 Suburb to SA2'!$A$2:$A$467,0))</f>
        <v>Barossa - Yorke - Mid North</v>
      </c>
      <c r="J189" s="4">
        <f>SUMIF('1.1-1 AGN Customer Numbers'!$A$6:$A$418,$A189,'1.1-1 AGN Customer Numbers'!$D$6:$D$418)</f>
        <v>1</v>
      </c>
      <c r="V189" s="52" t="s">
        <v>97</v>
      </c>
      <c r="W189" s="50">
        <v>295</v>
      </c>
      <c r="X189" s="50">
        <v>835</v>
      </c>
      <c r="Y189" s="4">
        <f t="shared" si="13"/>
        <v>0.3532934131736527</v>
      </c>
    </row>
    <row r="190" spans="1:25" x14ac:dyDescent="0.25">
      <c r="A190" s="44" t="s">
        <v>346</v>
      </c>
      <c r="B190" s="4">
        <f>SUMIF('1.1-1 AGN Customer Numbers'!$A$6:$A$418,$A190,'1.1-1 AGN Customer Numbers'!$C$6:$C$418)</f>
        <v>14</v>
      </c>
      <c r="C190" s="4">
        <f>IFERROR(INDEX('[30]1.6 AGN New Res Conn by suburb'!$H$2:$H$377,MATCH($A190,'[30]1.6 AGN New Res Conn by suburb'!$A$2:$A$377,0)),"")</f>
        <v>2</v>
      </c>
      <c r="D190" s="56">
        <f t="shared" si="10"/>
        <v>0.14285714285714285</v>
      </c>
      <c r="E190" s="4">
        <f>IFERROR(INDEX('1.1-2 SAPN-Mar18'!$B$2:$B$1621,MATCH($A190,'1.1-2 SAPN-Mar18'!$A$2:$A$1621,0)),"")</f>
        <v>184</v>
      </c>
      <c r="F190" s="56">
        <f t="shared" si="11"/>
        <v>7.6086956521739135E-2</v>
      </c>
      <c r="G190" s="4">
        <f>VALUE(IFERROR(INDEX('[31]All MIRNs SA'!$B$5:$B$422,MATCH($A190,'[31]All MIRNs SA'!$A$5:$A$422,0)),""))</f>
        <v>5115</v>
      </c>
      <c r="H190" s="4" t="str">
        <f>INDEX('[30]1.6 Suburb to SA2'!$C$2:$C$467,MATCH('1.5 Residential Penetration'!$A190,'[30]1.6 Suburb to SA2'!$A$2:$A$467,0))</f>
        <v>Gawler - Two Wells</v>
      </c>
      <c r="I190" s="4" t="str">
        <f>INDEX('[30]1.6 Suburb to SA2'!$D$2:$D$467,MATCH('1.5 Residential Penetration'!$A190,'[30]1.6 Suburb to SA2'!$A$2:$A$467,0))</f>
        <v>Adelaide - North</v>
      </c>
      <c r="J190" s="4">
        <f>SUMIF('1.1-1 AGN Customer Numbers'!$A$6:$A$418,$A190,'1.1-1 AGN Customer Numbers'!$D$6:$D$418)</f>
        <v>1</v>
      </c>
      <c r="V190" s="52" t="s">
        <v>95</v>
      </c>
      <c r="W190" s="50">
        <v>335</v>
      </c>
      <c r="X190" s="50">
        <v>408</v>
      </c>
      <c r="Y190" s="4">
        <f t="shared" si="13"/>
        <v>0.82107843137254899</v>
      </c>
    </row>
    <row r="191" spans="1:25" x14ac:dyDescent="0.25">
      <c r="A191" s="44" t="s">
        <v>345</v>
      </c>
      <c r="B191" s="4">
        <f>SUMIF('1.1-1 AGN Customer Numbers'!$A$6:$A$418,$A191,'1.1-1 AGN Customer Numbers'!$C$6:$C$418)</f>
        <v>1080</v>
      </c>
      <c r="C191" s="4">
        <f>IFERROR(INDEX('[30]1.6 AGN New Res Conn by suburb'!$H$2:$H$377,MATCH($A191,'[30]1.6 AGN New Res Conn by suburb'!$A$2:$A$377,0)),"")</f>
        <v>63</v>
      </c>
      <c r="D191" s="56">
        <f t="shared" si="10"/>
        <v>5.8333333333333334E-2</v>
      </c>
      <c r="E191" s="4">
        <f>IFERROR(INDEX('1.1-2 SAPN-Mar18'!$B$2:$B$1621,MATCH($A191,'1.1-2 SAPN-Mar18'!$A$2:$A$1621,0)),"")</f>
        <v>1422</v>
      </c>
      <c r="F191" s="56">
        <f t="shared" si="11"/>
        <v>0.759493670886076</v>
      </c>
      <c r="G191" s="4">
        <f>VALUE(IFERROR(INDEX('[31]All MIRNs SA'!$B$5:$B$422,MATCH($A191,'[31]All MIRNs SA'!$A$5:$A$422,0)),""))</f>
        <v>5037</v>
      </c>
      <c r="H191" s="4" t="str">
        <f>INDEX('[30]1.6 Suburb to SA2'!$C$2:$C$467,MATCH('1.5 Residential Penetration'!$A191,'[30]1.6 Suburb to SA2'!$A$2:$A$467,0))</f>
        <v>West Torrens</v>
      </c>
      <c r="I191" s="4" t="str">
        <f>INDEX('[30]1.6 Suburb to SA2'!$D$2:$D$467,MATCH('1.5 Residential Penetration'!$A191,'[30]1.6 Suburb to SA2'!$A$2:$A$467,0))</f>
        <v>Adelaide - West</v>
      </c>
      <c r="J191" s="4">
        <f>SUMIF('1.1-1 AGN Customer Numbers'!$A$6:$A$418,$A191,'1.1-1 AGN Customer Numbers'!$D$6:$D$418)</f>
        <v>29</v>
      </c>
      <c r="V191" s="52" t="s">
        <v>11</v>
      </c>
      <c r="W191" s="50">
        <v>1248</v>
      </c>
      <c r="X191" s="50">
        <v>1311</v>
      </c>
      <c r="Y191" s="4">
        <f t="shared" si="13"/>
        <v>0.95194508009153322</v>
      </c>
    </row>
    <row r="192" spans="1:25" x14ac:dyDescent="0.25">
      <c r="A192" s="44" t="s">
        <v>344</v>
      </c>
      <c r="B192" s="4">
        <f>SUMIF('1.1-1 AGN Customer Numbers'!$A$6:$A$418,$A192,'1.1-1 AGN Customer Numbers'!$C$6:$C$418)</f>
        <v>1548</v>
      </c>
      <c r="C192" s="4">
        <f>IFERROR(INDEX('[30]1.6 AGN New Res Conn by suburb'!$H$2:$H$377,MATCH($A192,'[30]1.6 AGN New Res Conn by suburb'!$A$2:$A$377,0)),"")</f>
        <v>87</v>
      </c>
      <c r="D192" s="56">
        <f t="shared" si="10"/>
        <v>5.6201550387596902E-2</v>
      </c>
      <c r="E192" s="4">
        <f>IFERROR(INDEX('1.1-2 SAPN-Mar18'!$B$2:$B$1621,MATCH($A192,'1.1-2 SAPN-Mar18'!$A$2:$A$1621,0)),"")</f>
        <v>1760</v>
      </c>
      <c r="F192" s="56">
        <f t="shared" si="11"/>
        <v>0.87954545454545452</v>
      </c>
      <c r="G192" s="4">
        <f>VALUE(IFERROR(INDEX('[31]All MIRNs SA'!$B$5:$B$422,MATCH($A192,'[31]All MIRNs SA'!$A$5:$A$422,0)),""))</f>
        <v>5016</v>
      </c>
      <c r="H192" s="4" t="str">
        <f>INDEX('[30]1.6 Suburb to SA2'!$C$2:$C$467,MATCH('1.5 Residential Penetration'!$A192,'[30]1.6 Suburb to SA2'!$A$2:$A$467,0))</f>
        <v>Port Adelaide - West</v>
      </c>
      <c r="I192" s="4" t="str">
        <f>INDEX('[30]1.6 Suburb to SA2'!$D$2:$D$467,MATCH('1.5 Residential Penetration'!$A192,'[30]1.6 Suburb to SA2'!$A$2:$A$467,0))</f>
        <v>Adelaide - West</v>
      </c>
      <c r="J192" s="4">
        <f>SUMIF('1.1-1 AGN Customer Numbers'!$A$6:$A$418,$A192,'1.1-1 AGN Customer Numbers'!$D$6:$D$418)</f>
        <v>30</v>
      </c>
      <c r="V192" s="52" t="s">
        <v>87</v>
      </c>
      <c r="W192" s="50">
        <v>4</v>
      </c>
      <c r="X192" s="50">
        <v>498</v>
      </c>
      <c r="Y192" s="4">
        <f t="shared" si="13"/>
        <v>8.0321285140562242E-3</v>
      </c>
    </row>
    <row r="193" spans="1:25" x14ac:dyDescent="0.25">
      <c r="A193" s="44" t="s">
        <v>343</v>
      </c>
      <c r="B193" s="4">
        <f>SUMIF('1.1-1 AGN Customer Numbers'!$A$6:$A$418,$A193,'1.1-1 AGN Customer Numbers'!$C$6:$C$418)</f>
        <v>1467</v>
      </c>
      <c r="C193" s="4">
        <f>IFERROR(INDEX('[30]1.6 AGN New Res Conn by suburb'!$H$2:$H$377,MATCH($A193,'[30]1.6 AGN New Res Conn by suburb'!$A$2:$A$377,0)),"")</f>
        <v>220</v>
      </c>
      <c r="D193" s="56">
        <f t="shared" si="10"/>
        <v>0.14996591683708249</v>
      </c>
      <c r="E193" s="4">
        <f>IFERROR(INDEX('1.1-2 SAPN-Mar18'!$B$2:$B$1621,MATCH($A193,'1.1-2 SAPN-Mar18'!$A$2:$A$1621,0)),"")</f>
        <v>1675</v>
      </c>
      <c r="F193" s="56">
        <f t="shared" si="11"/>
        <v>0.87582089552238807</v>
      </c>
      <c r="G193" s="4">
        <f>VALUE(IFERROR(INDEX('[31]All MIRNs SA'!$B$5:$B$422,MATCH($A193,'[31]All MIRNs SA'!$A$5:$A$422,0)),""))</f>
        <v>5016</v>
      </c>
      <c r="H193" s="4" t="str">
        <f>INDEX('[30]1.6 Suburb to SA2'!$C$2:$C$467,MATCH('1.5 Residential Penetration'!$A193,'[30]1.6 Suburb to SA2'!$A$2:$A$467,0))</f>
        <v>Port Adelaide - West</v>
      </c>
      <c r="I193" s="4" t="str">
        <f>INDEX('[30]1.6 Suburb to SA2'!$D$2:$D$467,MATCH('1.5 Residential Penetration'!$A193,'[30]1.6 Suburb to SA2'!$A$2:$A$467,0))</f>
        <v>Adelaide - West</v>
      </c>
      <c r="J193" s="4">
        <f>SUMIF('1.1-1 AGN Customer Numbers'!$A$6:$A$418,$A193,'1.1-1 AGN Customer Numbers'!$D$6:$D$418)</f>
        <v>11</v>
      </c>
      <c r="V193" s="52" t="s">
        <v>58</v>
      </c>
      <c r="W193" s="50">
        <v>757</v>
      </c>
      <c r="X193" s="50">
        <v>1613</v>
      </c>
      <c r="Y193" s="4">
        <f t="shared" si="13"/>
        <v>0.46931184128952264</v>
      </c>
    </row>
    <row r="194" spans="1:25" x14ac:dyDescent="0.25">
      <c r="A194" s="44" t="s">
        <v>342</v>
      </c>
      <c r="B194" s="4">
        <f>SUMIF('1.1-1 AGN Customer Numbers'!$A$6:$A$418,$A194,'1.1-1 AGN Customer Numbers'!$C$6:$C$418)</f>
        <v>494</v>
      </c>
      <c r="C194" s="4">
        <f>IFERROR(INDEX('[30]1.6 AGN New Res Conn by suburb'!$H$2:$H$377,MATCH($A194,'[30]1.6 AGN New Res Conn by suburb'!$A$2:$A$377,0)),"")</f>
        <v>14</v>
      </c>
      <c r="D194" s="56">
        <f t="shared" si="10"/>
        <v>2.8340080971659919E-2</v>
      </c>
      <c r="E194" s="4">
        <f>IFERROR(INDEX('1.1-2 SAPN-Mar18'!$B$2:$B$1621,MATCH($A194,'1.1-2 SAPN-Mar18'!$A$2:$A$1621,0)),"")</f>
        <v>767</v>
      </c>
      <c r="F194" s="56">
        <f t="shared" si="11"/>
        <v>0.64406779661016944</v>
      </c>
      <c r="G194" s="4">
        <f>VALUE(IFERROR(INDEX('[31]All MIRNs SA'!$B$5:$B$422,MATCH($A194,'[31]All MIRNs SA'!$A$5:$A$422,0)),""))</f>
        <v>5068</v>
      </c>
      <c r="H194" s="4" t="str">
        <f>INDEX('[30]1.6 Suburb to SA2'!$C$2:$C$467,MATCH('1.5 Residential Penetration'!$A194,'[30]1.6 Suburb to SA2'!$A$2:$A$467,0))</f>
        <v>Burnside</v>
      </c>
      <c r="I194" s="4" t="str">
        <f>INDEX('[30]1.6 Suburb to SA2'!$D$2:$D$467,MATCH('1.5 Residential Penetration'!$A194,'[30]1.6 Suburb to SA2'!$A$2:$A$467,0))</f>
        <v>Adelaide - Central and Hills</v>
      </c>
      <c r="J194" s="4">
        <f>SUMIF('1.1-1 AGN Customer Numbers'!$A$6:$A$418,$A194,'1.1-1 AGN Customer Numbers'!$D$6:$D$418)</f>
        <v>17</v>
      </c>
      <c r="V194" s="52" t="s">
        <v>56</v>
      </c>
      <c r="W194" s="50">
        <v>2054</v>
      </c>
      <c r="X194" s="50">
        <v>2403</v>
      </c>
      <c r="Y194" s="4">
        <f t="shared" si="13"/>
        <v>0.8547648772367874</v>
      </c>
    </row>
    <row r="195" spans="1:25" x14ac:dyDescent="0.25">
      <c r="A195" s="44" t="s">
        <v>341</v>
      </c>
      <c r="B195" s="4">
        <f>SUMIF('1.1-1 AGN Customer Numbers'!$A$6:$A$418,$A195,'1.1-1 AGN Customer Numbers'!$C$6:$C$418)</f>
        <v>1</v>
      </c>
      <c r="C195" s="4" t="str">
        <f>IFERROR(INDEX('[30]1.6 AGN New Res Conn by suburb'!$H$2:$H$377,MATCH($A195,'[30]1.6 AGN New Res Conn by suburb'!$A$2:$A$377,0)),"")</f>
        <v/>
      </c>
      <c r="D195" s="56" t="str">
        <f t="shared" si="10"/>
        <v/>
      </c>
      <c r="E195" s="4">
        <f>IFERROR(INDEX('1.1-2 SAPN-Mar18'!$B$2:$B$1621,MATCH($A195,'1.1-2 SAPN-Mar18'!$A$2:$A$1621,0)),"")</f>
        <v>105</v>
      </c>
      <c r="F195" s="56">
        <f t="shared" si="11"/>
        <v>9.5238095238095247E-3</v>
      </c>
      <c r="G195" s="4">
        <f>VALUE(IFERROR(INDEX('[31]All MIRNs SA'!$B$5:$B$422,MATCH($A195,'[31]All MIRNs SA'!$A$5:$A$422,0)),""))</f>
        <v>5355</v>
      </c>
      <c r="H195" s="4" t="str">
        <f>INDEX('[30]1.6 Suburb to SA2'!$C$2:$C$467,MATCH('1.5 Residential Penetration'!$A195,'[30]1.6 Suburb to SA2'!$A$2:$A$467,0))</f>
        <v>Barossa</v>
      </c>
      <c r="I195" s="4" t="str">
        <f>INDEX('[30]1.6 Suburb to SA2'!$D$2:$D$467,MATCH('1.5 Residential Penetration'!$A195,'[30]1.6 Suburb to SA2'!$A$2:$A$467,0))</f>
        <v>Barossa - Yorke - Mid North</v>
      </c>
      <c r="J195" s="4">
        <f>SUMIF('1.1-1 AGN Customer Numbers'!$A$6:$A$418,$A195,'1.1-1 AGN Customer Numbers'!$D$6:$D$418)</f>
        <v>0</v>
      </c>
      <c r="V195" s="52" t="s">
        <v>38</v>
      </c>
      <c r="W195" s="50">
        <v>2955</v>
      </c>
      <c r="X195" s="50">
        <v>3197</v>
      </c>
      <c r="Y195" s="4">
        <f t="shared" si="13"/>
        <v>0.92430403503284331</v>
      </c>
    </row>
    <row r="196" spans="1:25" x14ac:dyDescent="0.25">
      <c r="A196" s="44" t="s">
        <v>4</v>
      </c>
      <c r="B196" s="4">
        <f>SUMIF('1.1-1 AGN Customer Numbers'!$A$6:$A$418,$A196,'1.1-1 AGN Customer Numbers'!$C$6:$C$418)</f>
        <v>1856</v>
      </c>
      <c r="C196" s="4">
        <f>IFERROR(INDEX('[30]1.6 AGN New Res Conn by suburb'!$H$2:$H$377,MATCH($A196,'[30]1.6 AGN New Res Conn by suburb'!$A$2:$A$377,0)),"")</f>
        <v>136</v>
      </c>
      <c r="D196" s="56">
        <f t="shared" ref="D196:D259" si="14">IFERROR(C196/B196,"")</f>
        <v>7.3275862068965511E-2</v>
      </c>
      <c r="E196" s="4">
        <f>IFERROR(INDEX('1.1-2 SAPN-Mar18'!$B$2:$B$1621,MATCH($A196,'1.1-2 SAPN-Mar18'!$A$2:$A$1621,0)),"")</f>
        <v>1891</v>
      </c>
      <c r="F196" s="56">
        <f t="shared" ref="F196:F259" si="15">IFERROR(B196/E196,0)</f>
        <v>0.98149127445795881</v>
      </c>
      <c r="G196" s="4">
        <f>VALUE(IFERROR(INDEX('[31]All MIRNs SA'!$B$5:$B$422,MATCH($A196,'[31]All MIRNs SA'!$A$5:$A$422,0)),""))</f>
        <v>5085</v>
      </c>
      <c r="H196" s="4" t="str">
        <f>INDEX('[30]1.6 Suburb to SA2'!$C$2:$C$467,MATCH('1.5 Residential Penetration'!$A196,'[30]1.6 Suburb to SA2'!$A$2:$A$467,0))</f>
        <v>Port Adelaide - East</v>
      </c>
      <c r="I196" s="4" t="str">
        <f>INDEX('[30]1.6 Suburb to SA2'!$D$2:$D$467,MATCH('1.5 Residential Penetration'!$A196,'[30]1.6 Suburb to SA2'!$A$2:$A$467,0))</f>
        <v>Adelaide - North</v>
      </c>
      <c r="J196" s="4">
        <f>SUMIF('1.1-1 AGN Customer Numbers'!$A$6:$A$418,$A196,'1.1-1 AGN Customer Numbers'!$D$6:$D$418)</f>
        <v>10</v>
      </c>
      <c r="V196" s="52" t="s">
        <v>36</v>
      </c>
      <c r="W196" s="50">
        <v>33</v>
      </c>
      <c r="X196" s="50">
        <v>120</v>
      </c>
      <c r="Y196" s="4">
        <f t="shared" si="13"/>
        <v>0.27500000000000002</v>
      </c>
    </row>
    <row r="197" spans="1:25" x14ac:dyDescent="0.25">
      <c r="A197" s="44" t="s">
        <v>340</v>
      </c>
      <c r="B197" s="4">
        <f>SUMIF('1.1-1 AGN Customer Numbers'!$A$6:$A$418,$A197,'1.1-1 AGN Customer Numbers'!$C$6:$C$418)</f>
        <v>685</v>
      </c>
      <c r="C197" s="4">
        <f>IFERROR(INDEX('[30]1.6 AGN New Res Conn by suburb'!$H$2:$H$377,MATCH($A197,'[30]1.6 AGN New Res Conn by suburb'!$A$2:$A$377,0)),"")</f>
        <v>63</v>
      </c>
      <c r="D197" s="56">
        <f t="shared" si="14"/>
        <v>9.1970802919708022E-2</v>
      </c>
      <c r="E197" s="4">
        <f>IFERROR(INDEX('1.1-2 SAPN-Mar18'!$B$2:$B$1621,MATCH($A197,'1.1-2 SAPN-Mar18'!$A$2:$A$1621,0)),"")</f>
        <v>882</v>
      </c>
      <c r="F197" s="56">
        <f t="shared" si="15"/>
        <v>0.77664399092970526</v>
      </c>
      <c r="G197" s="4">
        <f>VALUE(IFERROR(INDEX('[31]All MIRNs SA'!$B$5:$B$422,MATCH($A197,'[31]All MIRNs SA'!$A$5:$A$422,0)),""))</f>
        <v>5065</v>
      </c>
      <c r="H197" s="4" t="str">
        <f>INDEX('[30]1.6 Suburb to SA2'!$C$2:$C$467,MATCH('1.5 Residential Penetration'!$A197,'[30]1.6 Suburb to SA2'!$A$2:$A$467,0))</f>
        <v>Burnside</v>
      </c>
      <c r="I197" s="4" t="str">
        <f>INDEX('[30]1.6 Suburb to SA2'!$D$2:$D$467,MATCH('1.5 Residential Penetration'!$A197,'[30]1.6 Suburb to SA2'!$A$2:$A$467,0))</f>
        <v>Adelaide - Central and Hills</v>
      </c>
      <c r="J197" s="4">
        <f>SUMIF('1.1-1 AGN Customer Numbers'!$A$6:$A$418,$A197,'1.1-1 AGN Customer Numbers'!$D$6:$D$418)</f>
        <v>22</v>
      </c>
      <c r="V197" s="51" t="s">
        <v>1789</v>
      </c>
      <c r="W197" s="50"/>
      <c r="X197" s="50"/>
    </row>
    <row r="198" spans="1:25" x14ac:dyDescent="0.25">
      <c r="A198" s="44" t="s">
        <v>339</v>
      </c>
      <c r="B198" s="4">
        <f>SUMIF('1.1-1 AGN Customer Numbers'!$A$6:$A$418,$A198,'1.1-1 AGN Customer Numbers'!$C$6:$C$418)</f>
        <v>2016</v>
      </c>
      <c r="C198" s="4">
        <f>IFERROR(INDEX('[30]1.6 AGN New Res Conn by suburb'!$H$2:$H$377,MATCH($A198,'[30]1.6 AGN New Res Conn by suburb'!$A$2:$A$377,0)),"")</f>
        <v>173</v>
      </c>
      <c r="D198" s="56">
        <f t="shared" si="14"/>
        <v>8.5813492063492064E-2</v>
      </c>
      <c r="E198" s="4">
        <f>IFERROR(INDEX('1.1-2 SAPN-Mar18'!$B$2:$B$1621,MATCH($A198,'1.1-2 SAPN-Mar18'!$A$2:$A$1621,0)),"")</f>
        <v>2463</v>
      </c>
      <c r="F198" s="56">
        <f t="shared" si="15"/>
        <v>0.81851400730816082</v>
      </c>
      <c r="G198" s="4">
        <f>VALUE(IFERROR(INDEX('[31]All MIRNs SA'!$B$5:$B$422,MATCH($A198,'[31]All MIRNs SA'!$A$5:$A$422,0)),""))</f>
        <v>5032</v>
      </c>
      <c r="H198" s="4" t="str">
        <f>INDEX('[30]1.6 Suburb to SA2'!$C$2:$C$467,MATCH('1.5 Residential Penetration'!$A198,'[30]1.6 Suburb to SA2'!$A$2:$A$467,0))</f>
        <v>West Torrens</v>
      </c>
      <c r="I198" s="4" t="str">
        <f>INDEX('[30]1.6 Suburb to SA2'!$D$2:$D$467,MATCH('1.5 Residential Penetration'!$A198,'[30]1.6 Suburb to SA2'!$A$2:$A$467,0))</f>
        <v>Adelaide - West</v>
      </c>
      <c r="J198" s="4">
        <f>SUMIF('1.1-1 AGN Customer Numbers'!$A$6:$A$418,$A198,'1.1-1 AGN Customer Numbers'!$D$6:$D$418)</f>
        <v>27</v>
      </c>
      <c r="V198" s="52" t="s">
        <v>558</v>
      </c>
      <c r="W198" s="50">
        <v>3601</v>
      </c>
      <c r="X198" s="50">
        <v>4348</v>
      </c>
      <c r="Y198" s="4">
        <f t="shared" ref="Y198:Y229" si="16">W198/X198</f>
        <v>0.82819687212511495</v>
      </c>
    </row>
    <row r="199" spans="1:25" x14ac:dyDescent="0.25">
      <c r="A199" s="44" t="s">
        <v>338</v>
      </c>
      <c r="B199" s="4">
        <f>SUMIF('1.1-1 AGN Customer Numbers'!$A$6:$A$418,$A199,'1.1-1 AGN Customer Numbers'!$C$6:$C$418)</f>
        <v>6</v>
      </c>
      <c r="C199" s="4">
        <f>IFERROR(INDEX('[30]1.6 AGN New Res Conn by suburb'!$H$2:$H$377,MATCH($A199,'[30]1.6 AGN New Res Conn by suburb'!$A$2:$A$377,0)),"")</f>
        <v>3</v>
      </c>
      <c r="D199" s="56">
        <f t="shared" si="14"/>
        <v>0.5</v>
      </c>
      <c r="E199" s="4">
        <f>IFERROR(INDEX('1.1-2 SAPN-Mar18'!$B$2:$B$1621,MATCH($A199,'1.1-2 SAPN-Mar18'!$A$2:$A$1621,0)),"")</f>
        <v>26</v>
      </c>
      <c r="F199" s="56">
        <f t="shared" si="15"/>
        <v>0.23076923076923078</v>
      </c>
      <c r="G199" s="4">
        <f>VALUE(IFERROR(INDEX('[31]All MIRNs SA'!$B$5:$B$422,MATCH($A199,'[31]All MIRNs SA'!$A$5:$A$422,0)),""))</f>
        <v>5160</v>
      </c>
      <c r="H199" s="4" t="str">
        <f>INDEX('[30]1.6 Suburb to SA2'!$C$2:$C$467,MATCH('1.5 Residential Penetration'!$A199,'[30]1.6 Suburb to SA2'!$A$2:$A$467,0))</f>
        <v>Onkaparinga</v>
      </c>
      <c r="I199" s="4" t="str">
        <f>INDEX('[30]1.6 Suburb to SA2'!$D$2:$D$467,MATCH('1.5 Residential Penetration'!$A199,'[30]1.6 Suburb to SA2'!$A$2:$A$467,0))</f>
        <v>Adelaide - South</v>
      </c>
      <c r="J199" s="4">
        <f>SUMIF('1.1-1 AGN Customer Numbers'!$A$6:$A$418,$A199,'1.1-1 AGN Customer Numbers'!$D$6:$D$418)</f>
        <v>74</v>
      </c>
      <c r="V199" s="52" t="s">
        <v>551</v>
      </c>
      <c r="W199" s="50">
        <v>110</v>
      </c>
      <c r="X199" s="50">
        <v>285</v>
      </c>
      <c r="Y199" s="4">
        <f t="shared" si="16"/>
        <v>0.38596491228070173</v>
      </c>
    </row>
    <row r="200" spans="1:25" x14ac:dyDescent="0.25">
      <c r="A200" s="44" t="s">
        <v>336</v>
      </c>
      <c r="B200" s="4">
        <f>SUMIF('1.1-1 AGN Customer Numbers'!$A$6:$A$418,$A200,'1.1-1 AGN Customer Numbers'!$C$6:$C$418)</f>
        <v>770</v>
      </c>
      <c r="C200" s="4">
        <f>IFERROR(INDEX('[30]1.6 AGN New Res Conn by suburb'!$H$2:$H$377,MATCH($A200,'[30]1.6 AGN New Res Conn by suburb'!$A$2:$A$377,0)),"")</f>
        <v>39</v>
      </c>
      <c r="D200" s="56">
        <f t="shared" si="14"/>
        <v>5.0649350649350652E-2</v>
      </c>
      <c r="E200" s="4">
        <f>IFERROR(INDEX('1.1-2 SAPN-Mar18'!$B$2:$B$1621,MATCH($A200,'1.1-2 SAPN-Mar18'!$A$2:$A$1621,0)),"")</f>
        <v>939</v>
      </c>
      <c r="F200" s="56">
        <f t="shared" si="15"/>
        <v>0.82002129925452605</v>
      </c>
      <c r="G200" s="4">
        <f>VALUE(IFERROR(INDEX('[31]All MIRNs SA'!$B$5:$B$422,MATCH($A200,'[31]All MIRNs SA'!$A$5:$A$422,0)),""))</f>
        <v>5062</v>
      </c>
      <c r="H200" s="4" t="str">
        <f>INDEX('[30]1.6 Suburb to SA2'!$C$2:$C$467,MATCH('1.5 Residential Penetration'!$A200,'[30]1.6 Suburb to SA2'!$A$2:$A$467,0))</f>
        <v>Mitcham</v>
      </c>
      <c r="I200" s="4" t="str">
        <f>INDEX('[30]1.6 Suburb to SA2'!$D$2:$D$467,MATCH('1.5 Residential Penetration'!$A200,'[30]1.6 Suburb to SA2'!$A$2:$A$467,0))</f>
        <v>Adelaide - South</v>
      </c>
      <c r="J200" s="4">
        <f>SUMIF('1.1-1 AGN Customer Numbers'!$A$6:$A$418,$A200,'1.1-1 AGN Customer Numbers'!$D$6:$D$418)</f>
        <v>4</v>
      </c>
      <c r="V200" s="52" t="s">
        <v>550</v>
      </c>
      <c r="W200" s="50">
        <v>2223</v>
      </c>
      <c r="X200" s="50">
        <v>4866</v>
      </c>
      <c r="Y200" s="4">
        <f t="shared" si="16"/>
        <v>0.4568434032059186</v>
      </c>
    </row>
    <row r="201" spans="1:25" x14ac:dyDescent="0.25">
      <c r="A201" s="44" t="s">
        <v>335</v>
      </c>
      <c r="B201" s="4">
        <f>SUMIF('1.1-1 AGN Customer Numbers'!$A$6:$A$418,$A201,'1.1-1 AGN Customer Numbers'!$C$6:$C$418)</f>
        <v>50</v>
      </c>
      <c r="C201" s="4">
        <f>IFERROR(INDEX('[30]1.6 AGN New Res Conn by suburb'!$H$2:$H$377,MATCH($A201,'[30]1.6 AGN New Res Conn by suburb'!$A$2:$A$377,0)),"")</f>
        <v>6</v>
      </c>
      <c r="D201" s="56">
        <f t="shared" si="14"/>
        <v>0.12</v>
      </c>
      <c r="E201" s="4">
        <f>IFERROR(INDEX('1.1-2 SAPN-Mar18'!$B$2:$B$1621,MATCH($A201,'1.1-2 SAPN-Mar18'!$A$2:$A$1621,0)),"")</f>
        <v>93</v>
      </c>
      <c r="F201" s="56">
        <f t="shared" si="15"/>
        <v>0.5376344086021505</v>
      </c>
      <c r="G201" s="4">
        <f>VALUE(IFERROR(INDEX('[31]All MIRNs SA'!$B$5:$B$422,MATCH($A201,'[31]All MIRNs SA'!$A$5:$A$422,0)),""))</f>
        <v>5062</v>
      </c>
      <c r="H201" s="4" t="str">
        <f>INDEX('[30]1.6 Suburb to SA2'!$C$2:$C$467,MATCH('1.5 Residential Penetration'!$A201,'[30]1.6 Suburb to SA2'!$A$2:$A$467,0))</f>
        <v>Mitcham</v>
      </c>
      <c r="I201" s="4" t="str">
        <f>INDEX('[30]1.6 Suburb to SA2'!$D$2:$D$467,MATCH('1.5 Residential Penetration'!$A201,'[30]1.6 Suburb to SA2'!$A$2:$A$467,0))</f>
        <v>Adelaide - South</v>
      </c>
      <c r="J201" s="4">
        <f>SUMIF('1.1-1 AGN Customer Numbers'!$A$6:$A$418,$A201,'1.1-1 AGN Customer Numbers'!$D$6:$D$418)</f>
        <v>0</v>
      </c>
      <c r="V201" s="52" t="s">
        <v>543</v>
      </c>
      <c r="W201" s="50">
        <v>1346</v>
      </c>
      <c r="X201" s="50">
        <v>1779</v>
      </c>
      <c r="Y201" s="4">
        <f t="shared" si="16"/>
        <v>0.7566048341765037</v>
      </c>
    </row>
    <row r="202" spans="1:25" x14ac:dyDescent="0.25">
      <c r="A202" s="44" t="s">
        <v>334</v>
      </c>
      <c r="B202" s="4">
        <f>SUMIF('1.1-1 AGN Customer Numbers'!$A$6:$A$418,$A202,'1.1-1 AGN Customer Numbers'!$C$6:$C$418)</f>
        <v>8</v>
      </c>
      <c r="C202" s="4">
        <f>IFERROR(INDEX('[30]1.6 AGN New Res Conn by suburb'!$H$2:$H$377,MATCH($A202,'[30]1.6 AGN New Res Conn by suburb'!$A$2:$A$377,0)),"")</f>
        <v>3</v>
      </c>
      <c r="D202" s="56">
        <f t="shared" si="14"/>
        <v>0.375</v>
      </c>
      <c r="E202" s="4">
        <f>IFERROR(INDEX('1.1-2 SAPN-Mar18'!$B$2:$B$1621,MATCH($A202,'1.1-2 SAPN-Mar18'!$A$2:$A$1621,0)),"")</f>
        <v>191</v>
      </c>
      <c r="F202" s="56">
        <f t="shared" si="15"/>
        <v>4.1884816753926704E-2</v>
      </c>
      <c r="G202" s="4">
        <f>VALUE(IFERROR(INDEX('[31]All MIRNs SA'!$B$5:$B$422,MATCH($A202,'[31]All MIRNs SA'!$A$5:$A$422,0)),""))</f>
        <v>5121</v>
      </c>
      <c r="H202" s="4" t="str">
        <f>INDEX('[30]1.6 Suburb to SA2'!$C$2:$C$467,MATCH('1.5 Residential Penetration'!$A202,'[30]1.6 Suburb to SA2'!$A$2:$A$467,0))</f>
        <v>Playford</v>
      </c>
      <c r="I202" s="4" t="str">
        <f>INDEX('[30]1.6 Suburb to SA2'!$D$2:$D$467,MATCH('1.5 Residential Penetration'!$A202,'[30]1.6 Suburb to SA2'!$A$2:$A$467,0))</f>
        <v>Adelaide - North</v>
      </c>
      <c r="J202" s="4">
        <f>SUMIF('1.1-1 AGN Customer Numbers'!$A$6:$A$418,$A202,'1.1-1 AGN Customer Numbers'!$D$6:$D$418)</f>
        <v>3</v>
      </c>
      <c r="V202" s="52" t="s">
        <v>535</v>
      </c>
      <c r="W202" s="50">
        <v>411</v>
      </c>
      <c r="X202" s="50">
        <v>534</v>
      </c>
      <c r="Y202" s="4">
        <f t="shared" si="16"/>
        <v>0.7696629213483146</v>
      </c>
    </row>
    <row r="203" spans="1:25" x14ac:dyDescent="0.25">
      <c r="A203" s="44" t="s">
        <v>333</v>
      </c>
      <c r="B203" s="4">
        <f>SUMIF('1.1-1 AGN Customer Numbers'!$A$6:$A$418,$A203,'1.1-1 AGN Customer Numbers'!$C$6:$C$418)</f>
        <v>3345</v>
      </c>
      <c r="C203" s="4">
        <f>IFERROR(INDEX('[30]1.6 AGN New Res Conn by suburb'!$H$2:$H$377,MATCH($A203,'[30]1.6 AGN New Res Conn by suburb'!$A$2:$A$377,0)),"")</f>
        <v>308</v>
      </c>
      <c r="D203" s="56">
        <f t="shared" si="14"/>
        <v>9.2077727952167412E-2</v>
      </c>
      <c r="E203" s="4">
        <f>IFERROR(INDEX('1.1-2 SAPN-Mar18'!$B$2:$B$1621,MATCH($A203,'1.1-2 SAPN-Mar18'!$A$2:$A$1621,0)),"")</f>
        <v>4118</v>
      </c>
      <c r="F203" s="56">
        <f t="shared" si="15"/>
        <v>0.8122875182127246</v>
      </c>
      <c r="G203" s="4">
        <f>VALUE(IFERROR(INDEX('[31]All MIRNs SA'!$B$5:$B$422,MATCH($A203,'[31]All MIRNs SA'!$A$5:$A$422,0)),""))</f>
        <v>5072</v>
      </c>
      <c r="H203" s="4" t="str">
        <f>INDEX('[30]1.6 Suburb to SA2'!$C$2:$C$467,MATCH('1.5 Residential Penetration'!$A203,'[30]1.6 Suburb to SA2'!$A$2:$A$467,0))</f>
        <v>Campbelltown</v>
      </c>
      <c r="I203" s="4" t="str">
        <f>INDEX('[30]1.6 Suburb to SA2'!$D$2:$D$467,MATCH('1.5 Residential Penetration'!$A203,'[30]1.6 Suburb to SA2'!$A$2:$A$467,0))</f>
        <v>Adelaide - Central and Hills</v>
      </c>
      <c r="J203" s="4">
        <f>SUMIF('1.1-1 AGN Customer Numbers'!$A$6:$A$418,$A203,'1.1-1 AGN Customer Numbers'!$D$6:$D$418)</f>
        <v>75</v>
      </c>
      <c r="V203" s="52" t="s">
        <v>534</v>
      </c>
      <c r="W203" s="50">
        <v>604</v>
      </c>
      <c r="X203" s="50">
        <v>1782</v>
      </c>
      <c r="Y203" s="4">
        <f t="shared" si="16"/>
        <v>0.33894500561167229</v>
      </c>
    </row>
    <row r="204" spans="1:25" x14ac:dyDescent="0.25">
      <c r="A204" s="44" t="s">
        <v>332</v>
      </c>
      <c r="B204" s="4">
        <f>SUMIF('1.1-1 AGN Customer Numbers'!$A$6:$A$418,$A204,'1.1-1 AGN Customer Numbers'!$C$6:$C$418)</f>
        <v>949</v>
      </c>
      <c r="C204" s="4">
        <f>IFERROR(INDEX('[30]1.6 AGN New Res Conn by suburb'!$H$2:$H$377,MATCH($A204,'[30]1.6 AGN New Res Conn by suburb'!$A$2:$A$377,0)),"")</f>
        <v>34</v>
      </c>
      <c r="D204" s="56">
        <f t="shared" si="14"/>
        <v>3.5827186512118019E-2</v>
      </c>
      <c r="E204" s="4">
        <f>IFERROR(INDEX('1.1-2 SAPN-Mar18'!$B$2:$B$1621,MATCH($A204,'1.1-2 SAPN-Mar18'!$A$2:$A$1621,0)),"")</f>
        <v>1068</v>
      </c>
      <c r="F204" s="56">
        <f t="shared" si="15"/>
        <v>0.88857677902621723</v>
      </c>
      <c r="G204" s="4">
        <f>VALUE(IFERROR(INDEX('[31]All MIRNs SA'!$B$5:$B$422,MATCH($A204,'[31]All MIRNs SA'!$A$5:$A$422,0)),""))</f>
        <v>5061</v>
      </c>
      <c r="H204" s="4" t="str">
        <f>INDEX('[30]1.6 Suburb to SA2'!$C$2:$C$467,MATCH('1.5 Residential Penetration'!$A204,'[30]1.6 Suburb to SA2'!$A$2:$A$467,0))</f>
        <v>Unley</v>
      </c>
      <c r="I204" s="4" t="str">
        <f>INDEX('[30]1.6 Suburb to SA2'!$D$2:$D$467,MATCH('1.5 Residential Penetration'!$A204,'[30]1.6 Suburb to SA2'!$A$2:$A$467,0))</f>
        <v>Adelaide - Central and Hills</v>
      </c>
      <c r="J204" s="4">
        <f>SUMIF('1.1-1 AGN Customer Numbers'!$A$6:$A$418,$A204,'1.1-1 AGN Customer Numbers'!$D$6:$D$418)</f>
        <v>35</v>
      </c>
      <c r="V204" s="52" t="s">
        <v>533</v>
      </c>
      <c r="W204" s="50">
        <v>768</v>
      </c>
      <c r="X204" s="50">
        <v>1043</v>
      </c>
      <c r="Y204" s="4">
        <f t="shared" si="16"/>
        <v>0.73633748801534038</v>
      </c>
    </row>
    <row r="205" spans="1:25" x14ac:dyDescent="0.25">
      <c r="A205" s="44" t="s">
        <v>331</v>
      </c>
      <c r="B205" s="4">
        <f>SUMIF('1.1-1 AGN Customer Numbers'!$A$6:$A$418,$A205,'1.1-1 AGN Customer Numbers'!$C$6:$C$418)</f>
        <v>455</v>
      </c>
      <c r="C205" s="4">
        <f>IFERROR(INDEX('[30]1.6 AGN New Res Conn by suburb'!$H$2:$H$377,MATCH($A205,'[30]1.6 AGN New Res Conn by suburb'!$A$2:$A$377,0)),"")</f>
        <v>32</v>
      </c>
      <c r="D205" s="56">
        <f t="shared" si="14"/>
        <v>7.032967032967033E-2</v>
      </c>
      <c r="E205" s="4">
        <f>IFERROR(INDEX('1.1-2 SAPN-Mar18'!$B$2:$B$1621,MATCH($A205,'1.1-2 SAPN-Mar18'!$A$2:$A$1621,0)),"")</f>
        <v>577</v>
      </c>
      <c r="F205" s="56">
        <f t="shared" si="15"/>
        <v>0.78856152512998268</v>
      </c>
      <c r="G205" s="4">
        <f>VALUE(IFERROR(INDEX('[31]All MIRNs SA'!$B$5:$B$422,MATCH($A205,'[31]All MIRNs SA'!$A$5:$A$422,0)),""))</f>
        <v>5086</v>
      </c>
      <c r="H205" s="4" t="str">
        <f>INDEX('[30]1.6 Suburb to SA2'!$C$2:$C$467,MATCH('1.5 Residential Penetration'!$A205,'[30]1.6 Suburb to SA2'!$A$2:$A$467,0))</f>
        <v>Port Adelaide - East</v>
      </c>
      <c r="I205" s="4" t="str">
        <f>INDEX('[30]1.6 Suburb to SA2'!$D$2:$D$467,MATCH('1.5 Residential Penetration'!$A205,'[30]1.6 Suburb to SA2'!$A$2:$A$467,0))</f>
        <v>Adelaide - North</v>
      </c>
      <c r="J205" s="4">
        <f>SUMIF('1.1-1 AGN Customer Numbers'!$A$6:$A$418,$A205,'1.1-1 AGN Customer Numbers'!$D$6:$D$418)</f>
        <v>7</v>
      </c>
      <c r="V205" s="52" t="s">
        <v>526</v>
      </c>
      <c r="W205" s="50">
        <v>746</v>
      </c>
      <c r="X205" s="50">
        <v>1893</v>
      </c>
      <c r="Y205" s="4">
        <f t="shared" si="16"/>
        <v>0.39408346539883782</v>
      </c>
    </row>
    <row r="206" spans="1:25" x14ac:dyDescent="0.25">
      <c r="A206" s="44" t="s">
        <v>330</v>
      </c>
      <c r="B206" s="4">
        <f>SUMIF('1.1-1 AGN Customer Numbers'!$A$6:$A$418,$A206,'1.1-1 AGN Customer Numbers'!$C$6:$C$418)</f>
        <v>1300</v>
      </c>
      <c r="C206" s="4">
        <f>IFERROR(INDEX('[30]1.6 AGN New Res Conn by suburb'!$H$2:$H$377,MATCH($A206,'[30]1.6 AGN New Res Conn by suburb'!$A$2:$A$377,0)),"")</f>
        <v>221</v>
      </c>
      <c r="D206" s="56">
        <f t="shared" si="14"/>
        <v>0.17</v>
      </c>
      <c r="E206" s="4">
        <f>IFERROR(INDEX('1.1-2 SAPN-Mar18'!$B$2:$B$1621,MATCH($A206,'1.1-2 SAPN-Mar18'!$A$2:$A$1621,0)),"")</f>
        <v>1557</v>
      </c>
      <c r="F206" s="56">
        <f t="shared" si="15"/>
        <v>0.83493898522800258</v>
      </c>
      <c r="G206" s="4">
        <f>VALUE(IFERROR(INDEX('[31]All MIRNs SA'!$B$5:$B$422,MATCH($A206,'[31]All MIRNs SA'!$A$5:$A$422,0)),""))</f>
        <v>5012</v>
      </c>
      <c r="H206" s="4" t="str">
        <f>INDEX('[30]1.6 Suburb to SA2'!$C$2:$C$467,MATCH('1.5 Residential Penetration'!$A206,'[30]1.6 Suburb to SA2'!$A$2:$A$467,0))</f>
        <v>Port Adelaide - West</v>
      </c>
      <c r="I206" s="4" t="str">
        <f>INDEX('[30]1.6 Suburb to SA2'!$D$2:$D$467,MATCH('1.5 Residential Penetration'!$A206,'[30]1.6 Suburb to SA2'!$A$2:$A$467,0))</f>
        <v>Adelaide - West</v>
      </c>
      <c r="J206" s="4">
        <f>SUMIF('1.1-1 AGN Customer Numbers'!$A$6:$A$418,$A206,'1.1-1 AGN Customer Numbers'!$D$6:$D$418)</f>
        <v>20</v>
      </c>
      <c r="V206" s="52" t="s">
        <v>521</v>
      </c>
      <c r="W206" s="50">
        <v>1449</v>
      </c>
      <c r="X206" s="50">
        <v>1876</v>
      </c>
      <c r="Y206" s="4">
        <f t="shared" si="16"/>
        <v>0.77238805970149249</v>
      </c>
    </row>
    <row r="207" spans="1:25" x14ac:dyDescent="0.25">
      <c r="A207" s="44" t="s">
        <v>329</v>
      </c>
      <c r="B207" s="4">
        <f>SUMIF('1.1-1 AGN Customer Numbers'!$A$6:$A$418,$A207,'1.1-1 AGN Customer Numbers'!$C$6:$C$418)</f>
        <v>811</v>
      </c>
      <c r="C207" s="4">
        <f>IFERROR(INDEX('[30]1.6 AGN New Res Conn by suburb'!$H$2:$H$377,MATCH($A207,'[30]1.6 AGN New Res Conn by suburb'!$A$2:$A$377,0)),"")</f>
        <v>79</v>
      </c>
      <c r="D207" s="56">
        <f t="shared" si="14"/>
        <v>9.7410604192355116E-2</v>
      </c>
      <c r="E207" s="4">
        <f>IFERROR(INDEX('1.1-2 SAPN-Mar18'!$B$2:$B$1621,MATCH($A207,'1.1-2 SAPN-Mar18'!$A$2:$A$1621,0)),"")</f>
        <v>1248</v>
      </c>
      <c r="F207" s="56">
        <f t="shared" si="15"/>
        <v>0.64983974358974361</v>
      </c>
      <c r="G207" s="4">
        <f>VALUE(IFERROR(INDEX('[31]All MIRNs SA'!$B$5:$B$422,MATCH($A207,'[31]All MIRNs SA'!$A$5:$A$422,0)),""))</f>
        <v>5070</v>
      </c>
      <c r="H207" s="4" t="str">
        <f>INDEX('[30]1.6 Suburb to SA2'!$C$2:$C$467,MATCH('1.5 Residential Penetration'!$A207,'[30]1.6 Suburb to SA2'!$A$2:$A$467,0))</f>
        <v>Norwood - Payneham - St Peters</v>
      </c>
      <c r="I207" s="4" t="str">
        <f>INDEX('[30]1.6 Suburb to SA2'!$D$2:$D$467,MATCH('1.5 Residential Penetration'!$A207,'[30]1.6 Suburb to SA2'!$A$2:$A$467,0))</f>
        <v>Adelaide - Central and Hills</v>
      </c>
      <c r="J207" s="4">
        <f>SUMIF('1.1-1 AGN Customer Numbers'!$A$6:$A$418,$A207,'1.1-1 AGN Customer Numbers'!$D$6:$D$418)</f>
        <v>23</v>
      </c>
      <c r="V207" s="52" t="s">
        <v>509</v>
      </c>
      <c r="W207" s="50">
        <v>113</v>
      </c>
      <c r="X207" s="50">
        <v>267</v>
      </c>
      <c r="Y207" s="4">
        <f t="shared" si="16"/>
        <v>0.42322097378277151</v>
      </c>
    </row>
    <row r="208" spans="1:25" x14ac:dyDescent="0.25">
      <c r="A208" s="44" t="s">
        <v>328</v>
      </c>
      <c r="B208" s="4">
        <f>SUMIF('1.1-1 AGN Customer Numbers'!$A$6:$A$418,$A208,'1.1-1 AGN Customer Numbers'!$C$6:$C$418)</f>
        <v>656</v>
      </c>
      <c r="C208" s="4">
        <f>IFERROR(INDEX('[30]1.6 AGN New Res Conn by suburb'!$H$2:$H$377,MATCH($A208,'[30]1.6 AGN New Res Conn by suburb'!$A$2:$A$377,0)),"")</f>
        <v>36</v>
      </c>
      <c r="D208" s="56">
        <f t="shared" si="14"/>
        <v>5.4878048780487805E-2</v>
      </c>
      <c r="E208" s="4">
        <f>IFERROR(INDEX('1.1-2 SAPN-Mar18'!$B$2:$B$1621,MATCH($A208,'1.1-2 SAPN-Mar18'!$A$2:$A$1621,0)),"")</f>
        <v>920</v>
      </c>
      <c r="F208" s="56">
        <f t="shared" si="15"/>
        <v>0.71304347826086956</v>
      </c>
      <c r="G208" s="4">
        <f>VALUE(IFERROR(INDEX('[31]All MIRNs SA'!$B$5:$B$422,MATCH($A208,'[31]All MIRNs SA'!$A$5:$A$422,0)),""))</f>
        <v>5049</v>
      </c>
      <c r="H208" s="4" t="str">
        <f>INDEX('[30]1.6 Suburb to SA2'!$C$2:$C$467,MATCH('1.5 Residential Penetration'!$A208,'[30]1.6 Suburb to SA2'!$A$2:$A$467,0))</f>
        <v>Marion</v>
      </c>
      <c r="I208" s="4" t="str">
        <f>INDEX('[30]1.6 Suburb to SA2'!$D$2:$D$467,MATCH('1.5 Residential Penetration'!$A208,'[30]1.6 Suburb to SA2'!$A$2:$A$467,0))</f>
        <v>Adelaide - South</v>
      </c>
      <c r="J208" s="4">
        <f>SUMIF('1.1-1 AGN Customer Numbers'!$A$6:$A$418,$A208,'1.1-1 AGN Customer Numbers'!$D$6:$D$418)</f>
        <v>2</v>
      </c>
      <c r="V208" s="52" t="s">
        <v>507</v>
      </c>
      <c r="W208" s="50">
        <v>2084</v>
      </c>
      <c r="X208" s="50">
        <v>2498</v>
      </c>
      <c r="Y208" s="4">
        <f t="shared" si="16"/>
        <v>0.8342674139311449</v>
      </c>
    </row>
    <row r="209" spans="1:25" x14ac:dyDescent="0.25">
      <c r="A209" s="44" t="s">
        <v>327</v>
      </c>
      <c r="B209" s="4">
        <f>SUMIF('1.1-1 AGN Customer Numbers'!$A$6:$A$418,$A209,'1.1-1 AGN Customer Numbers'!$C$6:$C$418)</f>
        <v>1373</v>
      </c>
      <c r="C209" s="4">
        <f>IFERROR(INDEX('[30]1.6 AGN New Res Conn by suburb'!$H$2:$H$377,MATCH($A209,'[30]1.6 AGN New Res Conn by suburb'!$A$2:$A$377,0)),"")</f>
        <v>98</v>
      </c>
      <c r="D209" s="56">
        <f t="shared" si="14"/>
        <v>7.1376547705753829E-2</v>
      </c>
      <c r="E209" s="4">
        <f>IFERROR(INDEX('1.1-2 SAPN-Mar18'!$B$2:$B$1621,MATCH($A209,'1.1-2 SAPN-Mar18'!$A$2:$A$1621,0)),"")</f>
        <v>1761</v>
      </c>
      <c r="F209" s="56">
        <f t="shared" si="15"/>
        <v>0.7796706416808632</v>
      </c>
      <c r="G209" s="4">
        <f>VALUE(IFERROR(INDEX('[31]All MIRNs SA'!$B$5:$B$422,MATCH($A209,'[31]All MIRNs SA'!$A$5:$A$422,0)),""))</f>
        <v>5043</v>
      </c>
      <c r="H209" s="4" t="str">
        <f>INDEX('[30]1.6 Suburb to SA2'!$C$2:$C$467,MATCH('1.5 Residential Penetration'!$A209,'[30]1.6 Suburb to SA2'!$A$2:$A$467,0))</f>
        <v>Marion</v>
      </c>
      <c r="I209" s="4" t="str">
        <f>INDEX('[30]1.6 Suburb to SA2'!$D$2:$D$467,MATCH('1.5 Residential Penetration'!$A209,'[30]1.6 Suburb to SA2'!$A$2:$A$467,0))</f>
        <v>Adelaide - South</v>
      </c>
      <c r="J209" s="4">
        <f>SUMIF('1.1-1 AGN Customer Numbers'!$A$6:$A$418,$A209,'1.1-1 AGN Customer Numbers'!$D$6:$D$418)</f>
        <v>29</v>
      </c>
      <c r="V209" s="52" t="s">
        <v>505</v>
      </c>
      <c r="W209" s="50">
        <v>2010</v>
      </c>
      <c r="X209" s="50">
        <v>2690</v>
      </c>
      <c r="Y209" s="4">
        <f t="shared" si="16"/>
        <v>0.74721189591078063</v>
      </c>
    </row>
    <row r="210" spans="1:25" x14ac:dyDescent="0.25">
      <c r="A210" s="44" t="s">
        <v>326</v>
      </c>
      <c r="B210" s="4">
        <f>SUMIF('1.1-1 AGN Customer Numbers'!$A$6:$A$418,$A210,'1.1-1 AGN Customer Numbers'!$C$6:$C$418)</f>
        <v>699</v>
      </c>
      <c r="C210" s="4">
        <f>IFERROR(INDEX('[30]1.6 AGN New Res Conn by suburb'!$H$2:$H$377,MATCH($A210,'[30]1.6 AGN New Res Conn by suburb'!$A$2:$A$377,0)),"")</f>
        <v>74</v>
      </c>
      <c r="D210" s="56">
        <f t="shared" si="14"/>
        <v>0.10586552217453506</v>
      </c>
      <c r="E210" s="4">
        <f>IFERROR(INDEX('1.1-2 SAPN-Mar18'!$B$2:$B$1621,MATCH($A210,'1.1-2 SAPN-Mar18'!$A$2:$A$1621,0)),"")</f>
        <v>904</v>
      </c>
      <c r="F210" s="56">
        <f t="shared" si="15"/>
        <v>0.77323008849557517</v>
      </c>
      <c r="G210" s="4">
        <f>VALUE(IFERROR(INDEX('[31]All MIRNs SA'!$B$5:$B$422,MATCH($A210,'[31]All MIRNs SA'!$A$5:$A$422,0)),""))</f>
        <v>5033</v>
      </c>
      <c r="H210" s="4" t="str">
        <f>INDEX('[30]1.6 Suburb to SA2'!$C$2:$C$467,MATCH('1.5 Residential Penetration'!$A210,'[30]1.6 Suburb to SA2'!$A$2:$A$467,0))</f>
        <v>West Torrens</v>
      </c>
      <c r="I210" s="4" t="str">
        <f>INDEX('[30]1.6 Suburb to SA2'!$D$2:$D$467,MATCH('1.5 Residential Penetration'!$A210,'[30]1.6 Suburb to SA2'!$A$2:$A$467,0))</f>
        <v>Adelaide - West</v>
      </c>
      <c r="J210" s="4">
        <f>SUMIF('1.1-1 AGN Customer Numbers'!$A$6:$A$418,$A210,'1.1-1 AGN Customer Numbers'!$D$6:$D$418)</f>
        <v>43</v>
      </c>
      <c r="V210" s="52" t="s">
        <v>503</v>
      </c>
      <c r="W210" s="50">
        <v>484</v>
      </c>
      <c r="X210" s="50">
        <v>625</v>
      </c>
      <c r="Y210" s="4">
        <f t="shared" si="16"/>
        <v>0.77439999999999998</v>
      </c>
    </row>
    <row r="211" spans="1:25" x14ac:dyDescent="0.25">
      <c r="A211" s="44" t="s">
        <v>325</v>
      </c>
      <c r="B211" s="4">
        <f>SUMIF('1.1-1 AGN Customer Numbers'!$A$6:$A$418,$A211,'1.1-1 AGN Customer Numbers'!$C$6:$C$418)</f>
        <v>253</v>
      </c>
      <c r="C211" s="4">
        <f>IFERROR(INDEX('[30]1.6 AGN New Res Conn by suburb'!$H$2:$H$377,MATCH($A211,'[30]1.6 AGN New Res Conn by suburb'!$A$2:$A$377,0)),"")</f>
        <v>3</v>
      </c>
      <c r="D211" s="56">
        <f t="shared" si="14"/>
        <v>1.1857707509881422E-2</v>
      </c>
      <c r="E211" s="4">
        <f>IFERROR(INDEX('1.1-2 SAPN-Mar18'!$B$2:$B$1621,MATCH($A211,'1.1-2 SAPN-Mar18'!$A$2:$A$1621,0)),"")</f>
        <v>289</v>
      </c>
      <c r="F211" s="56">
        <f t="shared" si="15"/>
        <v>0.87543252595155707</v>
      </c>
      <c r="G211" s="4">
        <f>VALUE(IFERROR(INDEX('[31]All MIRNs SA'!$B$5:$B$422,MATCH($A211,'[31]All MIRNs SA'!$A$5:$A$422,0)),""))</f>
        <v>5068</v>
      </c>
      <c r="H211" s="4" t="str">
        <f>INDEX('[30]1.6 Suburb to SA2'!$C$2:$C$467,MATCH('1.5 Residential Penetration'!$A211,'[30]1.6 Suburb to SA2'!$A$2:$A$467,0))</f>
        <v>Norwood - Payneham - St Peters</v>
      </c>
      <c r="I211" s="4" t="str">
        <f>INDEX('[30]1.6 Suburb to SA2'!$D$2:$D$467,MATCH('1.5 Residential Penetration'!$A211,'[30]1.6 Suburb to SA2'!$A$2:$A$467,0))</f>
        <v>Adelaide - Central and Hills</v>
      </c>
      <c r="J211" s="4">
        <f>SUMIF('1.1-1 AGN Customer Numbers'!$A$6:$A$418,$A211,'1.1-1 AGN Customer Numbers'!$D$6:$D$418)</f>
        <v>11</v>
      </c>
      <c r="V211" s="52" t="s">
        <v>502</v>
      </c>
      <c r="W211" s="50">
        <v>751</v>
      </c>
      <c r="X211" s="50">
        <v>930</v>
      </c>
      <c r="Y211" s="4">
        <f t="shared" si="16"/>
        <v>0.80752688172043008</v>
      </c>
    </row>
    <row r="212" spans="1:25" x14ac:dyDescent="0.25">
      <c r="A212" s="44" t="s">
        <v>324</v>
      </c>
      <c r="B212" s="4">
        <f>SUMIF('1.1-1 AGN Customer Numbers'!$A$6:$A$418,$A212,'1.1-1 AGN Customer Numbers'!$C$6:$C$418)</f>
        <v>22</v>
      </c>
      <c r="C212" s="4">
        <f>IFERROR(INDEX('[30]1.6 AGN New Res Conn by suburb'!$H$2:$H$377,MATCH($A212,'[30]1.6 AGN New Res Conn by suburb'!$A$2:$A$377,0)),"")</f>
        <v>2</v>
      </c>
      <c r="D212" s="56">
        <f t="shared" si="14"/>
        <v>9.0909090909090912E-2</v>
      </c>
      <c r="E212" s="4">
        <f>IFERROR(INDEX('1.1-2 SAPN-Mar18'!$B$2:$B$1621,MATCH($A212,'1.1-2 SAPN-Mar18'!$A$2:$A$1621,0)),"")</f>
        <v>555</v>
      </c>
      <c r="F212" s="56">
        <f t="shared" si="15"/>
        <v>3.9639639639639637E-2</v>
      </c>
      <c r="G212" s="4">
        <f>VALUE(IFERROR(INDEX('[31]All MIRNs SA'!$B$5:$B$422,MATCH($A212,'[31]All MIRNs SA'!$A$5:$A$422,0)),""))</f>
        <v>5170</v>
      </c>
      <c r="H212" s="4" t="str">
        <f>INDEX('[30]1.6 Suburb to SA2'!$C$2:$C$467,MATCH('1.5 Residential Penetration'!$A212,'[30]1.6 Suburb to SA2'!$A$2:$A$467,0))</f>
        <v>Onkaparinga</v>
      </c>
      <c r="I212" s="4" t="str">
        <f>INDEX('[30]1.6 Suburb to SA2'!$D$2:$D$467,MATCH('1.5 Residential Penetration'!$A212,'[30]1.6 Suburb to SA2'!$A$2:$A$467,0))</f>
        <v>Adelaide - South</v>
      </c>
      <c r="J212" s="4">
        <f>SUMIF('1.1-1 AGN Customer Numbers'!$A$6:$A$418,$A212,'1.1-1 AGN Customer Numbers'!$D$6:$D$418)</f>
        <v>0</v>
      </c>
      <c r="V212" s="52" t="s">
        <v>499</v>
      </c>
      <c r="W212" s="50">
        <v>901</v>
      </c>
      <c r="X212" s="50">
        <v>1263</v>
      </c>
      <c r="Y212" s="4">
        <f t="shared" si="16"/>
        <v>0.71338083927157558</v>
      </c>
    </row>
    <row r="213" spans="1:25" x14ac:dyDescent="0.25">
      <c r="A213" s="44" t="s">
        <v>5</v>
      </c>
      <c r="B213" s="4">
        <f>SUMIF('1.1-1 AGN Customer Numbers'!$A$6:$A$418,$A213,'1.1-1 AGN Customer Numbers'!$C$6:$C$418)</f>
        <v>4436</v>
      </c>
      <c r="C213" s="4">
        <f>IFERROR(INDEX('[30]1.6 AGN New Res Conn by suburb'!$H$2:$H$377,MATCH($A213,'[30]1.6 AGN New Res Conn by suburb'!$A$2:$A$377,0)),"")</f>
        <v>490</v>
      </c>
      <c r="D213" s="56">
        <f t="shared" si="14"/>
        <v>0.11045987376014428</v>
      </c>
      <c r="E213" s="4">
        <f>IFERROR(INDEX('1.1-2 SAPN-Mar18'!$B$2:$B$1621,MATCH($A213,'1.1-2 SAPN-Mar18'!$A$2:$A$1621,0)),"")</f>
        <v>5379</v>
      </c>
      <c r="F213" s="56">
        <f t="shared" si="15"/>
        <v>0.8246886038297081</v>
      </c>
      <c r="G213" s="4">
        <f>VALUE(IFERROR(INDEX('[31]All MIRNs SA'!$B$5:$B$422,MATCH($A213,'[31]All MIRNs SA'!$A$5:$A$422,0)),""))</f>
        <v>5095</v>
      </c>
      <c r="H213" s="4" t="str">
        <f>INDEX('[30]1.6 Suburb to SA2'!$C$2:$C$467,MATCH('1.5 Residential Penetration'!$A213,'[30]1.6 Suburb to SA2'!$A$2:$A$467,0))</f>
        <v>Salisbury</v>
      </c>
      <c r="I213" s="4" t="str">
        <f>INDEX('[30]1.6 Suburb to SA2'!$D$2:$D$467,MATCH('1.5 Residential Penetration'!$A213,'[30]1.6 Suburb to SA2'!$A$2:$A$467,0))</f>
        <v>Adelaide - North</v>
      </c>
      <c r="J213" s="4">
        <f>SUMIF('1.1-1 AGN Customer Numbers'!$A$6:$A$418,$A213,'1.1-1 AGN Customer Numbers'!$D$6:$D$418)</f>
        <v>88</v>
      </c>
      <c r="V213" s="52" t="s">
        <v>496</v>
      </c>
      <c r="W213" s="50">
        <v>1113</v>
      </c>
      <c r="X213" s="50">
        <v>1222</v>
      </c>
      <c r="Y213" s="4">
        <f t="shared" si="16"/>
        <v>0.91080196399345337</v>
      </c>
    </row>
    <row r="214" spans="1:25" x14ac:dyDescent="0.25">
      <c r="A214" s="44" t="s">
        <v>322</v>
      </c>
      <c r="B214" s="4">
        <f>SUMIF('1.1-1 AGN Customer Numbers'!$A$6:$A$418,$A214,'1.1-1 AGN Customer Numbers'!$C$6:$C$418)</f>
        <v>619</v>
      </c>
      <c r="C214" s="4">
        <f>IFERROR(INDEX('[30]1.6 AGN New Res Conn by suburb'!$H$2:$H$377,MATCH($A214,'[30]1.6 AGN New Res Conn by suburb'!$A$2:$A$377,0)),"")</f>
        <v>13</v>
      </c>
      <c r="D214" s="56">
        <f t="shared" si="14"/>
        <v>2.10016155088853E-2</v>
      </c>
      <c r="E214" s="4">
        <f>IFERROR(INDEX('1.1-2 SAPN-Mar18'!$B$2:$B$1621,MATCH($A214,'1.1-2 SAPN-Mar18'!$A$2:$A$1621,0)),"")</f>
        <v>752</v>
      </c>
      <c r="F214" s="56">
        <f t="shared" si="15"/>
        <v>0.82313829787234039</v>
      </c>
      <c r="G214" s="4">
        <f>VALUE(IFERROR(INDEX('[31]All MIRNs SA'!$B$5:$B$422,MATCH($A214,'[31]All MIRNs SA'!$A$5:$A$422,0)),""))</f>
        <v>5069</v>
      </c>
      <c r="H214" s="4" t="str">
        <f>INDEX('[30]1.6 Suburb to SA2'!$C$2:$C$467,MATCH('1.5 Residential Penetration'!$A214,'[30]1.6 Suburb to SA2'!$A$2:$A$467,0))</f>
        <v>Norwood - Payneham - St Peters</v>
      </c>
      <c r="I214" s="4" t="str">
        <f>INDEX('[30]1.6 Suburb to SA2'!$D$2:$D$467,MATCH('1.5 Residential Penetration'!$A214,'[30]1.6 Suburb to SA2'!$A$2:$A$467,0))</f>
        <v>Adelaide - Central and Hills</v>
      </c>
      <c r="J214" s="4">
        <f>SUMIF('1.1-1 AGN Customer Numbers'!$A$6:$A$418,$A214,'1.1-1 AGN Customer Numbers'!$D$6:$D$418)</f>
        <v>15</v>
      </c>
      <c r="V214" s="52" t="s">
        <v>495</v>
      </c>
      <c r="W214" s="50">
        <v>1</v>
      </c>
      <c r="X214" s="50">
        <v>146</v>
      </c>
      <c r="Y214" s="4">
        <f t="shared" si="16"/>
        <v>6.8493150684931503E-3</v>
      </c>
    </row>
    <row r="215" spans="1:25" x14ac:dyDescent="0.25">
      <c r="A215" s="44" t="s">
        <v>321</v>
      </c>
      <c r="B215" s="4">
        <f>SUMIF('1.1-1 AGN Customer Numbers'!$A$6:$A$418,$A215,'1.1-1 AGN Customer Numbers'!$C$6:$C$418)</f>
        <v>107</v>
      </c>
      <c r="C215" s="4">
        <f>IFERROR(INDEX('[30]1.6 AGN New Res Conn by suburb'!$H$2:$H$377,MATCH($A215,'[30]1.6 AGN New Res Conn by suburb'!$A$2:$A$377,0)),"")</f>
        <v>4</v>
      </c>
      <c r="D215" s="56">
        <f t="shared" si="14"/>
        <v>3.7383177570093455E-2</v>
      </c>
      <c r="E215" s="4">
        <f>IFERROR(INDEX('1.1-2 SAPN-Mar18'!$B$2:$B$1621,MATCH($A215,'1.1-2 SAPN-Mar18'!$A$2:$A$1621,0)),"")</f>
        <v>1782</v>
      </c>
      <c r="F215" s="56">
        <f t="shared" si="15"/>
        <v>6.0044893378226709E-2</v>
      </c>
      <c r="G215" s="4">
        <f>VALUE(IFERROR(INDEX('[31]All MIRNs SA'!$B$5:$B$422,MATCH($A215,'[31]All MIRNs SA'!$A$5:$A$422,0)),""))</f>
        <v>5171</v>
      </c>
      <c r="H215" s="4" t="str">
        <f>INDEX('[30]1.6 Suburb to SA2'!$C$2:$C$467,MATCH('1.5 Residential Penetration'!$A215,'[30]1.6 Suburb to SA2'!$A$2:$A$467,0))</f>
        <v>Onkaparinga</v>
      </c>
      <c r="I215" s="4" t="str">
        <f>INDEX('[30]1.6 Suburb to SA2'!$D$2:$D$467,MATCH('1.5 Residential Penetration'!$A215,'[30]1.6 Suburb to SA2'!$A$2:$A$467,0))</f>
        <v>Adelaide - South</v>
      </c>
      <c r="J215" s="4">
        <f>SUMIF('1.1-1 AGN Customer Numbers'!$A$6:$A$418,$A215,'1.1-1 AGN Customer Numbers'!$D$6:$D$418)</f>
        <v>23</v>
      </c>
      <c r="V215" s="52" t="s">
        <v>493</v>
      </c>
      <c r="W215" s="50">
        <v>814</v>
      </c>
      <c r="X215" s="50">
        <v>1574</v>
      </c>
      <c r="Y215" s="4">
        <f t="shared" si="16"/>
        <v>0.51715374841168993</v>
      </c>
    </row>
    <row r="216" spans="1:25" x14ac:dyDescent="0.25">
      <c r="A216" s="44" t="s">
        <v>319</v>
      </c>
      <c r="B216" s="4">
        <f>SUMIF('1.1-1 AGN Customer Numbers'!$A$6:$A$418,$A216,'1.1-1 AGN Customer Numbers'!$C$6:$C$418)</f>
        <v>369</v>
      </c>
      <c r="C216" s="4">
        <f>IFERROR(INDEX('[30]1.6 AGN New Res Conn by suburb'!$H$2:$H$377,MATCH($A216,'[30]1.6 AGN New Res Conn by suburb'!$A$2:$A$377,0)),"")</f>
        <v>13</v>
      </c>
      <c r="D216" s="56">
        <f t="shared" si="14"/>
        <v>3.5230352303523033E-2</v>
      </c>
      <c r="E216" s="4">
        <f>IFERROR(INDEX('1.1-2 SAPN-Mar18'!$B$2:$B$1621,MATCH($A216,'1.1-2 SAPN-Mar18'!$A$2:$A$1621,0)),"")</f>
        <v>426</v>
      </c>
      <c r="F216" s="56">
        <f t="shared" si="15"/>
        <v>0.86619718309859151</v>
      </c>
      <c r="G216" s="4">
        <f>VALUE(IFERROR(INDEX('[31]All MIRNs SA'!$B$5:$B$422,MATCH($A216,'[31]All MIRNs SA'!$A$5:$A$422,0)),""))</f>
        <v>5081</v>
      </c>
      <c r="H216" s="4" t="str">
        <f>INDEX('[30]1.6 Suburb to SA2'!$C$2:$C$467,MATCH('1.5 Residential Penetration'!$A216,'[30]1.6 Suburb to SA2'!$A$2:$A$467,0))</f>
        <v>Prospect - Walkerville</v>
      </c>
      <c r="I216" s="4" t="str">
        <f>INDEX('[30]1.6 Suburb to SA2'!$D$2:$D$467,MATCH('1.5 Residential Penetration'!$A216,'[30]1.6 Suburb to SA2'!$A$2:$A$467,0))</f>
        <v>Adelaide - Central and Hills</v>
      </c>
      <c r="J216" s="4">
        <f>SUMIF('1.1-1 AGN Customer Numbers'!$A$6:$A$418,$A216,'1.1-1 AGN Customer Numbers'!$D$6:$D$418)</f>
        <v>12</v>
      </c>
      <c r="V216" s="52" t="s">
        <v>2</v>
      </c>
      <c r="W216" s="50">
        <v>875</v>
      </c>
      <c r="X216" s="50">
        <v>937</v>
      </c>
      <c r="Y216" s="4">
        <f t="shared" si="16"/>
        <v>0.93383137673425831</v>
      </c>
    </row>
    <row r="217" spans="1:25" x14ac:dyDescent="0.25">
      <c r="A217" s="44" t="s">
        <v>318</v>
      </c>
      <c r="B217" s="4">
        <f>SUMIF('1.1-1 AGN Customer Numbers'!$A$6:$A$418,$A217,'1.1-1 AGN Customer Numbers'!$C$6:$C$418)</f>
        <v>113</v>
      </c>
      <c r="C217" s="4">
        <f>IFERROR(INDEX('[30]1.6 AGN New Res Conn by suburb'!$H$2:$H$377,MATCH($A217,'[30]1.6 AGN New Res Conn by suburb'!$A$2:$A$377,0)),"")</f>
        <v>3</v>
      </c>
      <c r="D217" s="56">
        <f t="shared" si="14"/>
        <v>2.6548672566371681E-2</v>
      </c>
      <c r="E217" s="4">
        <f>IFERROR(INDEX('1.1-2 SAPN-Mar18'!$B$2:$B$1621,MATCH($A217,'1.1-2 SAPN-Mar18'!$A$2:$A$1621,0)),"")</f>
        <v>121</v>
      </c>
      <c r="F217" s="56">
        <f t="shared" si="15"/>
        <v>0.93388429752066116</v>
      </c>
      <c r="G217" s="4">
        <f>VALUE(IFERROR(INDEX('[31]All MIRNs SA'!$B$5:$B$422,MATCH($A217,'[31]All MIRNs SA'!$A$5:$A$422,0)),""))</f>
        <v>5081</v>
      </c>
      <c r="H217" s="4" t="str">
        <f>INDEX('[30]1.6 Suburb to SA2'!$C$2:$C$467,MATCH('1.5 Residential Penetration'!$A217,'[30]1.6 Suburb to SA2'!$A$2:$A$467,0))</f>
        <v>Prospect - Walkerville</v>
      </c>
      <c r="I217" s="4" t="str">
        <f>INDEX('[30]1.6 Suburb to SA2'!$D$2:$D$467,MATCH('1.5 Residential Penetration'!$A217,'[30]1.6 Suburb to SA2'!$A$2:$A$467,0))</f>
        <v>Adelaide - Central and Hills</v>
      </c>
      <c r="J217" s="4">
        <f>SUMIF('1.1-1 AGN Customer Numbers'!$A$6:$A$418,$A217,'1.1-1 AGN Customer Numbers'!$D$6:$D$418)</f>
        <v>2</v>
      </c>
      <c r="V217" s="52" t="s">
        <v>488</v>
      </c>
      <c r="W217" s="50">
        <v>873</v>
      </c>
      <c r="X217" s="50">
        <v>1105</v>
      </c>
      <c r="Y217" s="4">
        <f t="shared" si="16"/>
        <v>0.79004524886877825</v>
      </c>
    </row>
    <row r="218" spans="1:25" x14ac:dyDescent="0.25">
      <c r="A218" s="44" t="s">
        <v>317</v>
      </c>
      <c r="B218" s="4">
        <f>SUMIF('1.1-1 AGN Customer Numbers'!$A$6:$A$418,$A218,'1.1-1 AGN Customer Numbers'!$C$6:$C$418)</f>
        <v>705</v>
      </c>
      <c r="C218" s="4">
        <f>IFERROR(INDEX('[30]1.6 AGN New Res Conn by suburb'!$H$2:$H$377,MATCH($A218,'[30]1.6 AGN New Res Conn by suburb'!$A$2:$A$377,0)),"")</f>
        <v>18</v>
      </c>
      <c r="D218" s="56">
        <f t="shared" si="14"/>
        <v>2.553191489361702E-2</v>
      </c>
      <c r="E218" s="4">
        <f>IFERROR(INDEX('1.1-2 SAPN-Mar18'!$B$2:$B$1621,MATCH($A218,'1.1-2 SAPN-Mar18'!$A$2:$A$1621,0)),"")</f>
        <v>1010</v>
      </c>
      <c r="F218" s="56">
        <f t="shared" si="15"/>
        <v>0.69801980198019797</v>
      </c>
      <c r="G218" s="4">
        <f>VALUE(IFERROR(INDEX('[31]All MIRNs SA'!$B$5:$B$422,MATCH($A218,'[31]All MIRNs SA'!$A$5:$A$422,0)),""))</f>
        <v>5039</v>
      </c>
      <c r="H218" s="4" t="str">
        <f>INDEX('[30]1.6 Suburb to SA2'!$C$2:$C$467,MATCH('1.5 Residential Penetration'!$A218,'[30]1.6 Suburb to SA2'!$A$2:$A$467,0))</f>
        <v>Mitcham</v>
      </c>
      <c r="I218" s="4" t="str">
        <f>INDEX('[30]1.6 Suburb to SA2'!$D$2:$D$467,MATCH('1.5 Residential Penetration'!$A218,'[30]1.6 Suburb to SA2'!$A$2:$A$467,0))</f>
        <v>Adelaide - South</v>
      </c>
      <c r="J218" s="4">
        <f>SUMIF('1.1-1 AGN Customer Numbers'!$A$6:$A$418,$A218,'1.1-1 AGN Customer Numbers'!$D$6:$D$418)</f>
        <v>46</v>
      </c>
      <c r="V218" s="52" t="s">
        <v>487</v>
      </c>
      <c r="W218" s="50">
        <v>282</v>
      </c>
      <c r="X218" s="50">
        <v>516</v>
      </c>
      <c r="Y218" s="4">
        <f t="shared" si="16"/>
        <v>0.54651162790697672</v>
      </c>
    </row>
    <row r="219" spans="1:25" x14ac:dyDescent="0.25">
      <c r="A219" s="44" t="s">
        <v>315</v>
      </c>
      <c r="B219" s="4">
        <f>SUMIF('1.1-1 AGN Customer Numbers'!$A$6:$A$418,$A219,'1.1-1 AGN Customer Numbers'!$C$6:$C$418)</f>
        <v>1808</v>
      </c>
      <c r="C219" s="4">
        <f>IFERROR(INDEX('[30]1.6 AGN New Res Conn by suburb'!$H$2:$H$377,MATCH($A219,'[30]1.6 AGN New Res Conn by suburb'!$A$2:$A$377,0)),"")</f>
        <v>49</v>
      </c>
      <c r="D219" s="56">
        <f t="shared" si="14"/>
        <v>2.7101769911504425E-2</v>
      </c>
      <c r="E219" s="4">
        <f>IFERROR(INDEX('1.1-2 SAPN-Mar18'!$B$2:$B$1621,MATCH($A219,'1.1-2 SAPN-Mar18'!$A$2:$A$1621,0)),"")</f>
        <v>2087</v>
      </c>
      <c r="F219" s="56">
        <f t="shared" si="15"/>
        <v>0.86631528509822708</v>
      </c>
      <c r="G219" s="4">
        <f>VALUE(IFERROR(INDEX('[31]All MIRNs SA'!$B$5:$B$422,MATCH($A219,'[31]All MIRNs SA'!$A$5:$A$422,0)),""))</f>
        <v>5031</v>
      </c>
      <c r="H219" s="4" t="str">
        <f>INDEX('[30]1.6 Suburb to SA2'!$C$2:$C$467,MATCH('1.5 Residential Penetration'!$A219,'[30]1.6 Suburb to SA2'!$A$2:$A$467,0))</f>
        <v>West Torrens</v>
      </c>
      <c r="I219" s="4" t="str">
        <f>INDEX('[30]1.6 Suburb to SA2'!$D$2:$D$467,MATCH('1.5 Residential Penetration'!$A219,'[30]1.6 Suburb to SA2'!$A$2:$A$467,0))</f>
        <v>Adelaide - West</v>
      </c>
      <c r="J219" s="4">
        <f>SUMIF('1.1-1 AGN Customer Numbers'!$A$6:$A$418,$A219,'1.1-1 AGN Customer Numbers'!$D$6:$D$418)</f>
        <v>67</v>
      </c>
      <c r="V219" s="52" t="s">
        <v>484</v>
      </c>
      <c r="W219" s="50">
        <v>910</v>
      </c>
      <c r="X219" s="50">
        <v>1184</v>
      </c>
      <c r="Y219" s="4">
        <f t="shared" si="16"/>
        <v>0.76858108108108103</v>
      </c>
    </row>
    <row r="220" spans="1:25" x14ac:dyDescent="0.25">
      <c r="A220" s="44" t="s">
        <v>314</v>
      </c>
      <c r="B220" s="4">
        <f>SUMIF('1.1-1 AGN Customer Numbers'!$A$6:$A$418,$A220,'1.1-1 AGN Customer Numbers'!$C$6:$C$418)</f>
        <v>13</v>
      </c>
      <c r="C220" s="4" t="str">
        <f>IFERROR(INDEX('[30]1.6 AGN New Res Conn by suburb'!$H$2:$H$377,MATCH($A220,'[30]1.6 AGN New Res Conn by suburb'!$A$2:$A$377,0)),"")</f>
        <v/>
      </c>
      <c r="D220" s="56" t="str">
        <f t="shared" si="14"/>
        <v/>
      </c>
      <c r="E220" s="4">
        <f>IFERROR(INDEX('1.1-2 SAPN-Mar18'!$B$2:$B$1621,MATCH($A220,'1.1-2 SAPN-Mar18'!$A$2:$A$1621,0)),"")</f>
        <v>16</v>
      </c>
      <c r="F220" s="56">
        <f t="shared" si="15"/>
        <v>0.8125</v>
      </c>
      <c r="G220" s="4">
        <f>VALUE(IFERROR(INDEX('[31]All MIRNs SA'!$B$5:$B$422,MATCH($A220,'[31]All MIRNs SA'!$A$5:$A$422,0)),""))</f>
        <v>5031</v>
      </c>
      <c r="H220" s="4" t="str">
        <f>INDEX('[30]1.6 Suburb to SA2'!$C$2:$C$467,MATCH('1.5 Residential Penetration'!$A220,'[30]1.6 Suburb to SA2'!$A$2:$A$467,0))</f>
        <v>West Torrens</v>
      </c>
      <c r="I220" s="4" t="str">
        <f>INDEX('[30]1.6 Suburb to SA2'!$D$2:$D$467,MATCH('1.5 Residential Penetration'!$A220,'[30]1.6 Suburb to SA2'!$A$2:$A$467,0))</f>
        <v>Adelaide - West</v>
      </c>
      <c r="J220" s="4">
        <f>SUMIF('1.1-1 AGN Customer Numbers'!$A$6:$A$418,$A220,'1.1-1 AGN Customer Numbers'!$D$6:$D$418)</f>
        <v>32</v>
      </c>
      <c r="V220" s="52" t="s">
        <v>480</v>
      </c>
      <c r="W220" s="50">
        <v>1240</v>
      </c>
      <c r="X220" s="50">
        <v>1377</v>
      </c>
      <c r="Y220" s="4">
        <f t="shared" si="16"/>
        <v>0.90050835148874364</v>
      </c>
    </row>
    <row r="221" spans="1:25" x14ac:dyDescent="0.25">
      <c r="A221" s="44" t="s">
        <v>313</v>
      </c>
      <c r="B221" s="4">
        <f>SUMIF('1.1-1 AGN Customer Numbers'!$A$6:$A$418,$A221,'1.1-1 AGN Customer Numbers'!$C$6:$C$418)</f>
        <v>718</v>
      </c>
      <c r="C221" s="4">
        <f>IFERROR(INDEX('[30]1.6 AGN New Res Conn by suburb'!$H$2:$H$377,MATCH($A221,'[30]1.6 AGN New Res Conn by suburb'!$A$2:$A$377,0)),"")</f>
        <v>13</v>
      </c>
      <c r="D221" s="56">
        <f t="shared" si="14"/>
        <v>1.8105849582172703E-2</v>
      </c>
      <c r="E221" s="4">
        <f>IFERROR(INDEX('1.1-2 SAPN-Mar18'!$B$2:$B$1621,MATCH($A221,'1.1-2 SAPN-Mar18'!$A$2:$A$1621,0)),"")</f>
        <v>827</v>
      </c>
      <c r="F221" s="56">
        <f t="shared" si="15"/>
        <v>0.86819830713422008</v>
      </c>
      <c r="G221" s="4">
        <f>VALUE(IFERROR(INDEX('[31]All MIRNs SA'!$B$5:$B$422,MATCH($A221,'[31]All MIRNs SA'!$A$5:$A$422,0)),""))</f>
        <v>5034</v>
      </c>
      <c r="H221" s="4" t="str">
        <f>INDEX('[30]1.6 Suburb to SA2'!$C$2:$C$467,MATCH('1.5 Residential Penetration'!$A221,'[30]1.6 Suburb to SA2'!$A$2:$A$467,0))</f>
        <v>Unley</v>
      </c>
      <c r="I221" s="4" t="str">
        <f>INDEX('[30]1.6 Suburb to SA2'!$D$2:$D$467,MATCH('1.5 Residential Penetration'!$A221,'[30]1.6 Suburb to SA2'!$A$2:$A$467,0))</f>
        <v>Adelaide - Central and Hills</v>
      </c>
      <c r="J221" s="4">
        <f>SUMIF('1.1-1 AGN Customer Numbers'!$A$6:$A$418,$A221,'1.1-1 AGN Customer Numbers'!$D$6:$D$418)</f>
        <v>9</v>
      </c>
      <c r="V221" s="52" t="s">
        <v>475</v>
      </c>
      <c r="W221" s="50">
        <v>525</v>
      </c>
      <c r="X221" s="50">
        <v>1177</v>
      </c>
      <c r="Y221" s="4">
        <f t="shared" si="16"/>
        <v>0.44604927782497877</v>
      </c>
    </row>
    <row r="222" spans="1:25" x14ac:dyDescent="0.25">
      <c r="A222" s="44" t="s">
        <v>312</v>
      </c>
      <c r="B222" s="4">
        <f>SUMIF('1.1-1 AGN Customer Numbers'!$A$6:$A$418,$A222,'1.1-1 AGN Customer Numbers'!$C$6:$C$418)</f>
        <v>643</v>
      </c>
      <c r="C222" s="4">
        <f>IFERROR(INDEX('[30]1.6 AGN New Res Conn by suburb'!$H$2:$H$377,MATCH($A222,'[30]1.6 AGN New Res Conn by suburb'!$A$2:$A$377,0)),"")</f>
        <v>42</v>
      </c>
      <c r="D222" s="56">
        <f t="shared" si="14"/>
        <v>6.5318818040435461E-2</v>
      </c>
      <c r="E222" s="4">
        <f>IFERROR(INDEX('1.1-2 SAPN-Mar18'!$B$2:$B$1621,MATCH($A222,'1.1-2 SAPN-Mar18'!$A$2:$A$1621,0)),"")</f>
        <v>797</v>
      </c>
      <c r="F222" s="56">
        <f t="shared" si="15"/>
        <v>0.80677540777917189</v>
      </c>
      <c r="G222" s="4">
        <f>VALUE(IFERROR(INDEX('[31]All MIRNs SA'!$B$5:$B$422,MATCH($A222,'[31]All MIRNs SA'!$A$5:$A$422,0)),""))</f>
        <v>5062</v>
      </c>
      <c r="H222" s="4" t="str">
        <f>INDEX('[30]1.6 Suburb to SA2'!$C$2:$C$467,MATCH('1.5 Residential Penetration'!$A222,'[30]1.6 Suburb to SA2'!$A$2:$A$467,0))</f>
        <v>Mitcham</v>
      </c>
      <c r="I222" s="4" t="str">
        <f>INDEX('[30]1.6 Suburb to SA2'!$D$2:$D$467,MATCH('1.5 Residential Penetration'!$A222,'[30]1.6 Suburb to SA2'!$A$2:$A$467,0))</f>
        <v>Adelaide - South</v>
      </c>
      <c r="J222" s="4">
        <f>SUMIF('1.1-1 AGN Customer Numbers'!$A$6:$A$418,$A222,'1.1-1 AGN Customer Numbers'!$D$6:$D$418)</f>
        <v>13</v>
      </c>
      <c r="V222" s="52" t="s">
        <v>470</v>
      </c>
      <c r="W222" s="50">
        <v>1621</v>
      </c>
      <c r="X222" s="50">
        <v>2200</v>
      </c>
      <c r="Y222" s="4">
        <f t="shared" si="16"/>
        <v>0.73681818181818182</v>
      </c>
    </row>
    <row r="223" spans="1:25" x14ac:dyDescent="0.25">
      <c r="A223" s="44" t="s">
        <v>311</v>
      </c>
      <c r="B223" s="4">
        <f>SUMIF('1.1-1 AGN Customer Numbers'!$A$6:$A$418,$A223,'1.1-1 AGN Customer Numbers'!$C$6:$C$418)</f>
        <v>2263</v>
      </c>
      <c r="C223" s="4">
        <f>IFERROR(INDEX('[30]1.6 AGN New Res Conn by suburb'!$H$2:$H$377,MATCH($A223,'[30]1.6 AGN New Res Conn by suburb'!$A$2:$A$377,0)),"")</f>
        <v>203</v>
      </c>
      <c r="D223" s="56">
        <f t="shared" si="14"/>
        <v>8.9703932832523203E-2</v>
      </c>
      <c r="E223" s="4">
        <f>IFERROR(INDEX('1.1-2 SAPN-Mar18'!$B$2:$B$1621,MATCH($A223,'1.1-2 SAPN-Mar18'!$A$2:$A$1621,0)),"")</f>
        <v>2807</v>
      </c>
      <c r="F223" s="56">
        <f t="shared" si="15"/>
        <v>0.80619878874242967</v>
      </c>
      <c r="G223" s="4">
        <f>VALUE(IFERROR(INDEX('[31]All MIRNs SA'!$B$5:$B$422,MATCH($A223,'[31]All MIRNs SA'!$A$5:$A$422,0)),""))</f>
        <v>5043</v>
      </c>
      <c r="H223" s="4" t="str">
        <f>INDEX('[30]1.6 Suburb to SA2'!$C$2:$C$467,MATCH('1.5 Residential Penetration'!$A223,'[30]1.6 Suburb to SA2'!$A$2:$A$467,0))</f>
        <v>Marion</v>
      </c>
      <c r="I223" s="4" t="str">
        <f>INDEX('[30]1.6 Suburb to SA2'!$D$2:$D$467,MATCH('1.5 Residential Penetration'!$A223,'[30]1.6 Suburb to SA2'!$A$2:$A$467,0))</f>
        <v>Adelaide - South</v>
      </c>
      <c r="J223" s="4">
        <f>SUMIF('1.1-1 AGN Customer Numbers'!$A$6:$A$418,$A223,'1.1-1 AGN Customer Numbers'!$D$6:$D$418)</f>
        <v>19</v>
      </c>
      <c r="V223" s="52" t="s">
        <v>444</v>
      </c>
      <c r="W223" s="50">
        <v>3168</v>
      </c>
      <c r="X223" s="50">
        <v>3694</v>
      </c>
      <c r="Y223" s="4">
        <f t="shared" si="16"/>
        <v>0.85760693015701139</v>
      </c>
    </row>
    <row r="224" spans="1:25" x14ac:dyDescent="0.25">
      <c r="A224" s="44" t="s">
        <v>310</v>
      </c>
      <c r="B224" s="4">
        <f>SUMIF('1.1-1 AGN Customer Numbers'!$A$6:$A$418,$A224,'1.1-1 AGN Customer Numbers'!$C$6:$C$418)</f>
        <v>951</v>
      </c>
      <c r="C224" s="4">
        <f>IFERROR(INDEX('[30]1.6 AGN New Res Conn by suburb'!$H$2:$H$377,MATCH($A224,'[30]1.6 AGN New Res Conn by suburb'!$A$2:$A$377,0)),"")</f>
        <v>99</v>
      </c>
      <c r="D224" s="56">
        <f t="shared" si="14"/>
        <v>0.10410094637223975</v>
      </c>
      <c r="E224" s="4">
        <f>IFERROR(INDEX('1.1-2 SAPN-Mar18'!$B$2:$B$1621,MATCH($A224,'1.1-2 SAPN-Mar18'!$A$2:$A$1621,0)),"")</f>
        <v>1244</v>
      </c>
      <c r="F224" s="56">
        <f t="shared" si="15"/>
        <v>0.76446945337620575</v>
      </c>
      <c r="G224" s="4">
        <f>VALUE(IFERROR(INDEX('[31]All MIRNs SA'!$B$5:$B$422,MATCH($A224,'[31]All MIRNs SA'!$A$5:$A$422,0)),""))</f>
        <v>5169</v>
      </c>
      <c r="H224" s="4" t="str">
        <f>INDEX('[30]1.6 Suburb to SA2'!$C$2:$C$467,MATCH('1.5 Residential Penetration'!$A224,'[30]1.6 Suburb to SA2'!$A$2:$A$467,0))</f>
        <v>Onkaparinga</v>
      </c>
      <c r="I224" s="4" t="str">
        <f>INDEX('[30]1.6 Suburb to SA2'!$D$2:$D$467,MATCH('1.5 Residential Penetration'!$A224,'[30]1.6 Suburb to SA2'!$A$2:$A$467,0))</f>
        <v>Adelaide - South</v>
      </c>
      <c r="J224" s="4">
        <f>SUMIF('1.1-1 AGN Customer Numbers'!$A$6:$A$418,$A224,'1.1-1 AGN Customer Numbers'!$D$6:$D$418)</f>
        <v>7</v>
      </c>
      <c r="V224" s="52" t="s">
        <v>422</v>
      </c>
      <c r="W224" s="50">
        <v>481</v>
      </c>
      <c r="X224" s="50">
        <v>800</v>
      </c>
      <c r="Y224" s="4">
        <f t="shared" si="16"/>
        <v>0.60124999999999995</v>
      </c>
    </row>
    <row r="225" spans="1:25" x14ac:dyDescent="0.25">
      <c r="A225" s="44" t="s">
        <v>309</v>
      </c>
      <c r="B225" s="4">
        <f>SUMIF('1.1-1 AGN Customer Numbers'!$A$6:$A$418,$A225,'1.1-1 AGN Customer Numbers'!$C$6:$C$418)</f>
        <v>1947</v>
      </c>
      <c r="C225" s="4">
        <f>IFERROR(INDEX('[30]1.6 AGN New Res Conn by suburb'!$H$2:$H$377,MATCH($A225,'[30]1.6 AGN New Res Conn by suburb'!$A$2:$A$377,0)),"")</f>
        <v>104</v>
      </c>
      <c r="D225" s="56">
        <f t="shared" si="14"/>
        <v>5.3415511042629683E-2</v>
      </c>
      <c r="E225" s="4">
        <f>IFERROR(INDEX('1.1-2 SAPN-Mar18'!$B$2:$B$1621,MATCH($A225,'1.1-2 SAPN-Mar18'!$A$2:$A$1621,0)),"")</f>
        <v>2319</v>
      </c>
      <c r="F225" s="56">
        <f t="shared" si="15"/>
        <v>0.83958602846054331</v>
      </c>
      <c r="G225" s="4">
        <f>VALUE(IFERROR(INDEX('[31]All MIRNs SA'!$B$5:$B$422,MATCH($A225,'[31]All MIRNs SA'!$A$5:$A$422,0)),""))</f>
        <v>5092</v>
      </c>
      <c r="H225" s="4" t="str">
        <f>INDEX('[30]1.6 Suburb to SA2'!$C$2:$C$467,MATCH('1.5 Residential Penetration'!$A225,'[30]1.6 Suburb to SA2'!$A$2:$A$467,0))</f>
        <v>Tea Tree Gully</v>
      </c>
      <c r="I225" s="4" t="str">
        <f>INDEX('[30]1.6 Suburb to SA2'!$D$2:$D$467,MATCH('1.5 Residential Penetration'!$A225,'[30]1.6 Suburb to SA2'!$A$2:$A$467,0))</f>
        <v>Adelaide - North</v>
      </c>
      <c r="J225" s="4">
        <f>SUMIF('1.1-1 AGN Customer Numbers'!$A$6:$A$418,$A225,'1.1-1 AGN Customer Numbers'!$D$6:$D$418)</f>
        <v>61</v>
      </c>
      <c r="V225" s="52" t="s">
        <v>420</v>
      </c>
      <c r="W225" s="50">
        <v>855</v>
      </c>
      <c r="X225" s="50">
        <v>2807</v>
      </c>
      <c r="Y225" s="4">
        <f t="shared" si="16"/>
        <v>0.30459565372283576</v>
      </c>
    </row>
    <row r="226" spans="1:25" x14ac:dyDescent="0.25">
      <c r="A226" s="44" t="s">
        <v>308</v>
      </c>
      <c r="B226" s="4">
        <f>SUMIF('1.1-1 AGN Customer Numbers'!$A$6:$A$418,$A226,'1.1-1 AGN Customer Numbers'!$C$6:$C$418)</f>
        <v>2521</v>
      </c>
      <c r="C226" s="4">
        <f>IFERROR(INDEX('[30]1.6 AGN New Res Conn by suburb'!$H$2:$H$377,MATCH($A226,'[30]1.6 AGN New Res Conn by suburb'!$A$2:$A$377,0)),"")</f>
        <v>44</v>
      </c>
      <c r="D226" s="56">
        <f t="shared" si="14"/>
        <v>1.7453391511305039E-2</v>
      </c>
      <c r="E226" s="4">
        <f>IFERROR(INDEX('1.1-2 SAPN-Mar18'!$B$2:$B$1621,MATCH($A226,'1.1-2 SAPN-Mar18'!$A$2:$A$1621,0)),"")</f>
        <v>2748</v>
      </c>
      <c r="F226" s="56">
        <f t="shared" si="15"/>
        <v>0.91739446870451236</v>
      </c>
      <c r="G226" s="4">
        <f>VALUE(IFERROR(INDEX('[31]All MIRNs SA'!$B$5:$B$422,MATCH($A226,'[31]All MIRNs SA'!$A$5:$A$422,0)),""))</f>
        <v>5092</v>
      </c>
      <c r="H226" s="4" t="str">
        <f>INDEX('[30]1.6 Suburb to SA2'!$C$2:$C$467,MATCH('1.5 Residential Penetration'!$A226,'[30]1.6 Suburb to SA2'!$A$2:$A$467,0))</f>
        <v>Tea Tree Gully</v>
      </c>
      <c r="I226" s="4" t="str">
        <f>INDEX('[30]1.6 Suburb to SA2'!$D$2:$D$467,MATCH('1.5 Residential Penetration'!$A226,'[30]1.6 Suburb to SA2'!$A$2:$A$467,0))</f>
        <v>Adelaide - North</v>
      </c>
      <c r="J226" s="4">
        <f>SUMIF('1.1-1 AGN Customer Numbers'!$A$6:$A$418,$A226,'1.1-1 AGN Customer Numbers'!$D$6:$D$418)</f>
        <v>6</v>
      </c>
      <c r="V226" s="52" t="s">
        <v>419</v>
      </c>
      <c r="W226" s="50">
        <v>1621</v>
      </c>
      <c r="X226" s="50">
        <v>1854</v>
      </c>
      <c r="Y226" s="4">
        <f t="shared" si="16"/>
        <v>0.87432578209277234</v>
      </c>
    </row>
    <row r="227" spans="1:25" x14ac:dyDescent="0.25">
      <c r="A227" s="44" t="s">
        <v>307</v>
      </c>
      <c r="B227" s="4">
        <f>SUMIF('1.1-1 AGN Customer Numbers'!$A$6:$A$418,$A227,'1.1-1 AGN Customer Numbers'!$C$6:$C$418)</f>
        <v>2107</v>
      </c>
      <c r="C227" s="4">
        <f>IFERROR(INDEX('[30]1.6 AGN New Res Conn by suburb'!$H$2:$H$377,MATCH($A227,'[30]1.6 AGN New Res Conn by suburb'!$A$2:$A$377,0)),"")</f>
        <v>74</v>
      </c>
      <c r="D227" s="56">
        <f t="shared" si="14"/>
        <v>3.5121025154247747E-2</v>
      </c>
      <c r="E227" s="4">
        <f>IFERROR(INDEX('1.1-2 SAPN-Mar18'!$B$2:$B$1621,MATCH($A227,'1.1-2 SAPN-Mar18'!$A$2:$A$1621,0)),"")</f>
        <v>2272</v>
      </c>
      <c r="F227" s="56">
        <f t="shared" si="15"/>
        <v>0.92737676056338025</v>
      </c>
      <c r="G227" s="4">
        <f>VALUE(IFERROR(INDEX('[31]All MIRNs SA'!$B$5:$B$422,MATCH($A227,'[31]All MIRNs SA'!$A$5:$A$422,0)),""))</f>
        <v>5092</v>
      </c>
      <c r="H227" s="4" t="str">
        <f>INDEX('[30]1.6 Suburb to SA2'!$C$2:$C$467,MATCH('1.5 Residential Penetration'!$A227,'[30]1.6 Suburb to SA2'!$A$2:$A$467,0))</f>
        <v>Tea Tree Gully</v>
      </c>
      <c r="I227" s="4" t="str">
        <f>INDEX('[30]1.6 Suburb to SA2'!$D$2:$D$467,MATCH('1.5 Residential Penetration'!$A227,'[30]1.6 Suburb to SA2'!$A$2:$A$467,0))</f>
        <v>Adelaide - North</v>
      </c>
      <c r="J227" s="4">
        <f>SUMIF('1.1-1 AGN Customer Numbers'!$A$6:$A$418,$A227,'1.1-1 AGN Customer Numbers'!$D$6:$D$418)</f>
        <v>29</v>
      </c>
      <c r="V227" s="52" t="s">
        <v>418</v>
      </c>
      <c r="W227" s="50">
        <v>2580</v>
      </c>
      <c r="X227" s="50">
        <v>3363</v>
      </c>
      <c r="Y227" s="4">
        <f t="shared" si="16"/>
        <v>0.76717216770740415</v>
      </c>
    </row>
    <row r="228" spans="1:25" x14ac:dyDescent="0.25">
      <c r="A228" s="44" t="s">
        <v>305</v>
      </c>
      <c r="B228" s="4">
        <f>SUMIF('1.1-1 AGN Customer Numbers'!$A$6:$A$418,$A228,'1.1-1 AGN Customer Numbers'!$C$6:$C$418)</f>
        <v>0</v>
      </c>
      <c r="C228" s="4" t="str">
        <f>IFERROR(INDEX('[30]1.6 AGN New Res Conn by suburb'!$H$2:$H$377,MATCH($A228,'[30]1.6 AGN New Res Conn by suburb'!$A$2:$A$377,0)),"")</f>
        <v/>
      </c>
      <c r="D228" s="56" t="str">
        <f t="shared" si="14"/>
        <v/>
      </c>
      <c r="E228" s="4">
        <f>IFERROR(INDEX('1.1-2 SAPN-Mar18'!$B$2:$B$1621,MATCH($A228,'1.1-2 SAPN-Mar18'!$A$2:$A$1621,0)),"")</f>
        <v>509</v>
      </c>
      <c r="F228" s="56">
        <f t="shared" si="15"/>
        <v>0</v>
      </c>
      <c r="G228" s="4">
        <f>VALUE(IFERROR(INDEX('[31]All MIRNs SA'!$B$5:$B$422,MATCH($A228,'[31]All MIRNs SA'!$A$5:$A$422,0)),""))</f>
        <v>5342</v>
      </c>
      <c r="H228" s="4" t="str">
        <f>INDEX('[30]1.6 Suburb to SA2'!$C$2:$C$467,MATCH('1.5 Residential Penetration'!$A228,'[30]1.6 Suburb to SA2'!$A$2:$A$467,0))</f>
        <v>Murray and Mallee</v>
      </c>
      <c r="I228" s="4" t="str">
        <f>INDEX('[30]1.6 Suburb to SA2'!$D$2:$D$467,MATCH('1.5 Residential Penetration'!$A228,'[30]1.6 Suburb to SA2'!$A$2:$A$467,0))</f>
        <v>South Australia - South East</v>
      </c>
      <c r="J228" s="4">
        <f>SUMIF('1.1-1 AGN Customer Numbers'!$A$6:$A$418,$A228,'1.1-1 AGN Customer Numbers'!$D$6:$D$418)</f>
        <v>1</v>
      </c>
      <c r="V228" s="52" t="s">
        <v>417</v>
      </c>
      <c r="W228" s="50">
        <v>1022</v>
      </c>
      <c r="X228" s="50">
        <v>1112</v>
      </c>
      <c r="Y228" s="4">
        <f t="shared" si="16"/>
        <v>0.9190647482014388</v>
      </c>
    </row>
    <row r="229" spans="1:25" x14ac:dyDescent="0.25">
      <c r="A229" s="44" t="s">
        <v>303</v>
      </c>
      <c r="B229" s="4">
        <f>SUMIF('1.1-1 AGN Customer Numbers'!$A$6:$A$418,$A229,'1.1-1 AGN Customer Numbers'!$C$6:$C$418)</f>
        <v>8866</v>
      </c>
      <c r="C229" s="4">
        <f>IFERROR(INDEX('[30]1.6 AGN New Res Conn by suburb'!$H$2:$H$377,MATCH($A229,'[30]1.6 AGN New Res Conn by suburb'!$A$2:$A$377,0)),"")</f>
        <v>402</v>
      </c>
      <c r="D229" s="56">
        <f t="shared" si="14"/>
        <v>4.5341755019174375E-2</v>
      </c>
      <c r="E229" s="4">
        <f>IFERROR(INDEX('1.1-2 SAPN-Mar18'!$B$2:$B$1621,MATCH($A229,'1.1-2 SAPN-Mar18'!$A$2:$A$1621,0)),"")</f>
        <v>10627</v>
      </c>
      <c r="F229" s="56">
        <f t="shared" si="15"/>
        <v>0.83429001599698882</v>
      </c>
      <c r="G229" s="4">
        <f>VALUE(IFERROR(INDEX('[31]All MIRNs SA'!$B$5:$B$422,MATCH($A229,'[31]All MIRNs SA'!$A$5:$A$422,0)),""))</f>
        <v>5162</v>
      </c>
      <c r="H229" s="4" t="str">
        <f>INDEX('[30]1.6 Suburb to SA2'!$C$2:$C$467,MATCH('1.5 Residential Penetration'!$A229,'[30]1.6 Suburb to SA2'!$A$2:$A$467,0))</f>
        <v>Onkaparinga</v>
      </c>
      <c r="I229" s="4" t="str">
        <f>INDEX('[30]1.6 Suburb to SA2'!$D$2:$D$467,MATCH('1.5 Residential Penetration'!$A229,'[30]1.6 Suburb to SA2'!$A$2:$A$467,0))</f>
        <v>Adelaide - South</v>
      </c>
      <c r="J229" s="4">
        <f>SUMIF('1.1-1 AGN Customer Numbers'!$A$6:$A$418,$A229,'1.1-1 AGN Customer Numbers'!$D$6:$D$418)</f>
        <v>121</v>
      </c>
      <c r="V229" s="52" t="s">
        <v>415</v>
      </c>
      <c r="W229" s="50">
        <v>1881</v>
      </c>
      <c r="X229" s="50">
        <v>2524</v>
      </c>
      <c r="Y229" s="4">
        <f t="shared" si="16"/>
        <v>0.74524564183835185</v>
      </c>
    </row>
    <row r="230" spans="1:25" x14ac:dyDescent="0.25">
      <c r="A230" s="44" t="s">
        <v>302</v>
      </c>
      <c r="B230" s="4">
        <f>SUMIF('1.1-1 AGN Customer Numbers'!$A$6:$A$418,$A230,'1.1-1 AGN Customer Numbers'!$C$6:$C$418)</f>
        <v>1278</v>
      </c>
      <c r="C230" s="4">
        <f>IFERROR(INDEX('[30]1.6 AGN New Res Conn by suburb'!$H$2:$H$377,MATCH($A230,'[30]1.6 AGN New Res Conn by suburb'!$A$2:$A$377,0)),"")</f>
        <v>203</v>
      </c>
      <c r="D230" s="56">
        <f t="shared" si="14"/>
        <v>0.15884194053208137</v>
      </c>
      <c r="E230" s="4">
        <f>IFERROR(INDEX('1.1-2 SAPN-Mar18'!$B$2:$B$1621,MATCH($A230,'1.1-2 SAPN-Mar18'!$A$2:$A$1621,0)),"")</f>
        <v>1504</v>
      </c>
      <c r="F230" s="56">
        <f t="shared" si="15"/>
        <v>0.84973404255319152</v>
      </c>
      <c r="G230" s="4">
        <f>VALUE(IFERROR(INDEX('[31]All MIRNs SA'!$B$5:$B$422,MATCH($A230,'[31]All MIRNs SA'!$A$5:$A$422,0)),""))</f>
        <v>5043</v>
      </c>
      <c r="H230" s="4" t="str">
        <f>INDEX('[30]1.6 Suburb to SA2'!$C$2:$C$467,MATCH('1.5 Residential Penetration'!$A230,'[30]1.6 Suburb to SA2'!$A$2:$A$467,0))</f>
        <v>Marion</v>
      </c>
      <c r="I230" s="4" t="str">
        <f>INDEX('[30]1.6 Suburb to SA2'!$D$2:$D$467,MATCH('1.5 Residential Penetration'!$A230,'[30]1.6 Suburb to SA2'!$A$2:$A$467,0))</f>
        <v>Adelaide - South</v>
      </c>
      <c r="J230" s="4">
        <f>SUMIF('1.1-1 AGN Customer Numbers'!$A$6:$A$418,$A230,'1.1-1 AGN Customer Numbers'!$D$6:$D$418)</f>
        <v>19</v>
      </c>
      <c r="V230" s="52" t="s">
        <v>400</v>
      </c>
      <c r="W230" s="50">
        <v>1361</v>
      </c>
      <c r="X230" s="50">
        <v>1785</v>
      </c>
      <c r="Y230" s="4">
        <f t="shared" ref="Y230:Y261" si="17">W230/X230</f>
        <v>0.76246498599439771</v>
      </c>
    </row>
    <row r="231" spans="1:25" x14ac:dyDescent="0.25">
      <c r="A231" s="44" t="s">
        <v>301</v>
      </c>
      <c r="B231" s="4">
        <f>SUMIF('1.1-1 AGN Customer Numbers'!$A$6:$A$418,$A231,'1.1-1 AGN Customer Numbers'!$C$6:$C$418)</f>
        <v>8600</v>
      </c>
      <c r="C231" s="4">
        <f>IFERROR(INDEX('[30]1.6 AGN New Res Conn by suburb'!$H$2:$H$377,MATCH($A231,'[30]1.6 AGN New Res Conn by suburb'!$A$2:$A$377,0)),"")</f>
        <v>454</v>
      </c>
      <c r="D231" s="56">
        <f t="shared" si="14"/>
        <v>5.2790697674418602E-2</v>
      </c>
      <c r="E231" s="4">
        <f>IFERROR(INDEX('1.1-2 SAPN-Mar18'!$B$2:$B$1621,MATCH($A231,'1.1-2 SAPN-Mar18'!$A$2:$A$1621,0)),"")</f>
        <v>12036</v>
      </c>
      <c r="F231" s="56">
        <f t="shared" si="15"/>
        <v>0.714523097374543</v>
      </c>
      <c r="G231" s="4">
        <f>VALUE(IFERROR(INDEX('[31]All MIRNs SA'!$B$5:$B$422,MATCH($A231,'[31]All MIRNs SA'!$A$5:$A$422,0)),""))</f>
        <v>5290</v>
      </c>
      <c r="H231" s="4" t="str">
        <f>INDEX('[30]1.6 Suburb to SA2'!$C$2:$C$467,MATCH('1.5 Residential Penetration'!$A231,'[30]1.6 Suburb to SA2'!$A$2:$A$467,0))</f>
        <v>Limestone Coast</v>
      </c>
      <c r="I231" s="4" t="str">
        <f>INDEX('[30]1.6 Suburb to SA2'!$D$2:$D$467,MATCH('1.5 Residential Penetration'!$A231,'[30]1.6 Suburb to SA2'!$A$2:$A$467,0))</f>
        <v>South Australia - South East</v>
      </c>
      <c r="J231" s="4">
        <f>SUMIF('1.1-1 AGN Customer Numbers'!$A$6:$A$418,$A231,'1.1-1 AGN Customer Numbers'!$D$6:$D$418)</f>
        <v>308</v>
      </c>
      <c r="V231" s="52" t="s">
        <v>399</v>
      </c>
      <c r="W231" s="50">
        <v>1426</v>
      </c>
      <c r="X231" s="50">
        <v>1694</v>
      </c>
      <c r="Y231" s="4">
        <f t="shared" si="17"/>
        <v>0.84179456906729633</v>
      </c>
    </row>
    <row r="232" spans="1:25" x14ac:dyDescent="0.25">
      <c r="A232" s="44" t="s">
        <v>299</v>
      </c>
      <c r="B232" s="4">
        <f>SUMIF('1.1-1 AGN Customer Numbers'!$A$6:$A$418,$A232,'1.1-1 AGN Customer Numbers'!$C$6:$C$418)</f>
        <v>1690</v>
      </c>
      <c r="C232" s="4">
        <f>IFERROR(INDEX('[30]1.6 AGN New Res Conn by suburb'!$H$2:$H$377,MATCH($A232,'[30]1.6 AGN New Res Conn by suburb'!$A$2:$A$377,0)),"")</f>
        <v>426</v>
      </c>
      <c r="D232" s="56">
        <f t="shared" si="14"/>
        <v>0.25207100591715975</v>
      </c>
      <c r="E232" s="4">
        <f>IFERROR(INDEX('1.1-2 SAPN-Mar18'!$B$2:$B$1621,MATCH($A232,'1.1-2 SAPN-Mar18'!$A$2:$A$1621,0)),"")</f>
        <v>1715</v>
      </c>
      <c r="F232" s="56">
        <f t="shared" si="15"/>
        <v>0.98542274052478129</v>
      </c>
      <c r="G232" s="4">
        <f>VALUE(IFERROR(INDEX('[31]All MIRNs SA'!$B$5:$B$422,MATCH($A232,'[31]All MIRNs SA'!$A$5:$A$422,0)),""))</f>
        <v>5115</v>
      </c>
      <c r="H232" s="4" t="str">
        <f>INDEX('[30]1.6 Suburb to SA2'!$C$2:$C$467,MATCH('1.5 Residential Penetration'!$A232,'[30]1.6 Suburb to SA2'!$A$2:$A$467,0))</f>
        <v>Playford</v>
      </c>
      <c r="I232" s="4" t="str">
        <f>INDEX('[30]1.6 Suburb to SA2'!$D$2:$D$467,MATCH('1.5 Residential Penetration'!$A232,'[30]1.6 Suburb to SA2'!$A$2:$A$467,0))</f>
        <v>Adelaide - North</v>
      </c>
      <c r="J232" s="4">
        <f>SUMIF('1.1-1 AGN Customer Numbers'!$A$6:$A$418,$A232,'1.1-1 AGN Customer Numbers'!$D$6:$D$418)</f>
        <v>30</v>
      </c>
      <c r="V232" s="52" t="s">
        <v>397</v>
      </c>
      <c r="W232" s="50">
        <v>4431</v>
      </c>
      <c r="X232" s="50">
        <v>4914</v>
      </c>
      <c r="Y232" s="4">
        <f t="shared" si="17"/>
        <v>0.90170940170940173</v>
      </c>
    </row>
    <row r="233" spans="1:25" x14ac:dyDescent="0.25">
      <c r="A233" s="44" t="s">
        <v>1078</v>
      </c>
      <c r="B233" s="4">
        <f>SUMIF('1.1-1 AGN Customer Numbers'!$A$6:$A$418,$A233,'1.1-1 AGN Customer Numbers'!$C$6:$C$418)</f>
        <v>0</v>
      </c>
      <c r="C233" s="4">
        <f>IFERROR(INDEX('[30]1.6 AGN New Res Conn by suburb'!$H$2:$H$377,MATCH($A233,'[30]1.6 AGN New Res Conn by suburb'!$A$2:$A$377,0)),"")</f>
        <v>20</v>
      </c>
      <c r="D233" s="56" t="str">
        <f t="shared" si="14"/>
        <v/>
      </c>
      <c r="E233" s="4">
        <f>IFERROR(INDEX('1.1-2 SAPN-Mar18'!$B$2:$B$1621,MATCH($A233,'1.1-2 SAPN-Mar18'!$A$2:$A$1621,0)),"")</f>
        <v>71</v>
      </c>
      <c r="F233" s="56">
        <f t="shared" si="15"/>
        <v>0</v>
      </c>
      <c r="G233" s="4">
        <f>VALUE(IFERROR(INDEX('[31]All MIRNs SA'!$B$5:$B$422,MATCH($A233,'[31]All MIRNs SA'!$A$5:$A$422,0)),""))</f>
        <v>5115</v>
      </c>
      <c r="H233" s="4" t="str">
        <f>INDEX('[30]1.6 Suburb to SA2'!$C$2:$C$467,MATCH('1.5 Residential Penetration'!$A233,'[30]1.6 Suburb to SA2'!$A$2:$A$467,0))</f>
        <v>Playford</v>
      </c>
      <c r="I233" s="4" t="str">
        <f>INDEX('[30]1.6 Suburb to SA2'!$D$2:$D$467,MATCH('1.5 Residential Penetration'!$A233,'[30]1.6 Suburb to SA2'!$A$2:$A$467,0))</f>
        <v>Adelaide - North</v>
      </c>
      <c r="J233" s="4">
        <f>SUMIF('1.1-1 AGN Customer Numbers'!$A$6:$A$418,$A233,'1.1-1 AGN Customer Numbers'!$D$6:$D$418)</f>
        <v>0</v>
      </c>
      <c r="V233" s="52" t="s">
        <v>395</v>
      </c>
      <c r="W233" s="50">
        <v>4164</v>
      </c>
      <c r="X233" s="50">
        <v>4721</v>
      </c>
      <c r="Y233" s="4">
        <f t="shared" si="17"/>
        <v>0.88201652192332136</v>
      </c>
    </row>
    <row r="234" spans="1:25" x14ac:dyDescent="0.25">
      <c r="A234" s="44" t="s">
        <v>298</v>
      </c>
      <c r="B234" s="4">
        <f>SUMIF('1.1-1 AGN Customer Numbers'!$A$6:$A$418,$A234,'1.1-1 AGN Customer Numbers'!$C$6:$C$418)</f>
        <v>2137</v>
      </c>
      <c r="C234" s="4">
        <f>IFERROR(INDEX('[30]1.6 AGN New Res Conn by suburb'!$H$2:$H$377,MATCH($A234,'[30]1.6 AGN New Res Conn by suburb'!$A$2:$A$377,0)),"")</f>
        <v>895</v>
      </c>
      <c r="D234" s="56">
        <f t="shared" si="14"/>
        <v>0.41881141787552645</v>
      </c>
      <c r="E234" s="4">
        <f>IFERROR(INDEX('1.1-2 SAPN-Mar18'!$B$2:$B$1621,MATCH($A234,'1.1-2 SAPN-Mar18'!$A$2:$A$1621,0)),"")</f>
        <v>2345</v>
      </c>
      <c r="F234" s="56">
        <f t="shared" si="15"/>
        <v>0.91130063965884867</v>
      </c>
      <c r="G234" s="4">
        <f>VALUE(IFERROR(INDEX('[31]All MIRNs SA'!$B$5:$B$422,MATCH($A234,'[31]All MIRNs SA'!$A$5:$A$422,0)),""))</f>
        <v>5115</v>
      </c>
      <c r="H234" s="4" t="str">
        <f>INDEX('[30]1.6 Suburb to SA2'!$C$2:$C$467,MATCH('1.5 Residential Penetration'!$A234,'[30]1.6 Suburb to SA2'!$A$2:$A$467,0))</f>
        <v>Playford</v>
      </c>
      <c r="I234" s="4" t="str">
        <f>INDEX('[30]1.6 Suburb to SA2'!$D$2:$D$467,MATCH('1.5 Residential Penetration'!$A234,'[30]1.6 Suburb to SA2'!$A$2:$A$467,0))</f>
        <v>Adelaide - North</v>
      </c>
      <c r="J234" s="4">
        <f>SUMIF('1.1-1 AGN Customer Numbers'!$A$6:$A$418,$A234,'1.1-1 AGN Customer Numbers'!$D$6:$D$418)</f>
        <v>1</v>
      </c>
      <c r="V234" s="52" t="s">
        <v>393</v>
      </c>
      <c r="W234" s="50">
        <v>754</v>
      </c>
      <c r="X234" s="50">
        <v>937</v>
      </c>
      <c r="Y234" s="4">
        <f t="shared" si="17"/>
        <v>0.80469583778014941</v>
      </c>
    </row>
    <row r="235" spans="1:25" x14ac:dyDescent="0.25">
      <c r="A235" s="44" t="s">
        <v>296</v>
      </c>
      <c r="B235" s="4">
        <f>SUMIF('1.1-1 AGN Customer Numbers'!$A$6:$A$418,$A235,'1.1-1 AGN Customer Numbers'!$C$6:$C$418)</f>
        <v>413</v>
      </c>
      <c r="C235" s="4">
        <f>IFERROR(INDEX('[30]1.6 AGN New Res Conn by suburb'!$H$2:$H$377,MATCH($A235,'[30]1.6 AGN New Res Conn by suburb'!$A$2:$A$377,0)),"")</f>
        <v>154</v>
      </c>
      <c r="D235" s="56">
        <f t="shared" si="14"/>
        <v>0.3728813559322034</v>
      </c>
      <c r="E235" s="4">
        <f>IFERROR(INDEX('1.1-2 SAPN-Mar18'!$B$2:$B$1621,MATCH($A235,'1.1-2 SAPN-Mar18'!$A$2:$A$1621,0)),"")</f>
        <v>6752</v>
      </c>
      <c r="F235" s="56">
        <f t="shared" si="15"/>
        <v>6.1167061611374404E-2</v>
      </c>
      <c r="G235" s="4">
        <f>VALUE(IFERROR(INDEX('[31]All MIRNs SA'!$B$5:$B$422,MATCH($A235,'[31]All MIRNs SA'!$A$5:$A$422,0)),""))</f>
        <v>5253</v>
      </c>
      <c r="H235" s="4" t="str">
        <f>INDEX('[30]1.6 Suburb to SA2'!$C$2:$C$467,MATCH('1.5 Residential Penetration'!$A235,'[30]1.6 Suburb to SA2'!$A$2:$A$467,0))</f>
        <v>Murray and Mallee</v>
      </c>
      <c r="I235" s="4" t="str">
        <f>INDEX('[30]1.6 Suburb to SA2'!$D$2:$D$467,MATCH('1.5 Residential Penetration'!$A235,'[30]1.6 Suburb to SA2'!$A$2:$A$467,0))</f>
        <v>South Australia - South East</v>
      </c>
      <c r="J235" s="4">
        <f>SUMIF('1.1-1 AGN Customer Numbers'!$A$6:$A$418,$A235,'1.1-1 AGN Customer Numbers'!$D$6:$D$418)</f>
        <v>44</v>
      </c>
      <c r="V235" s="52" t="s">
        <v>392</v>
      </c>
      <c r="W235" s="50">
        <v>494</v>
      </c>
      <c r="X235" s="50">
        <v>1272</v>
      </c>
      <c r="Y235" s="4">
        <f t="shared" si="17"/>
        <v>0.38836477987421386</v>
      </c>
    </row>
    <row r="236" spans="1:25" x14ac:dyDescent="0.25">
      <c r="A236" s="44" t="s">
        <v>295</v>
      </c>
      <c r="B236" s="4">
        <f>SUMIF('1.1-1 AGN Customer Numbers'!$A$6:$A$418,$A236,'1.1-1 AGN Customer Numbers'!$C$6:$C$418)</f>
        <v>934</v>
      </c>
      <c r="C236" s="4">
        <f>IFERROR(INDEX('[30]1.6 AGN New Res Conn by suburb'!$H$2:$H$377,MATCH($A236,'[30]1.6 AGN New Res Conn by suburb'!$A$2:$A$377,0)),"")</f>
        <v>40</v>
      </c>
      <c r="D236" s="56">
        <f t="shared" si="14"/>
        <v>4.2826552462526764E-2</v>
      </c>
      <c r="E236" s="4">
        <f>IFERROR(INDEX('1.1-2 SAPN-Mar18'!$B$2:$B$1621,MATCH($A236,'1.1-2 SAPN-Mar18'!$A$2:$A$1621,0)),"")</f>
        <v>1154</v>
      </c>
      <c r="F236" s="56">
        <f t="shared" si="15"/>
        <v>0.80935875216637787</v>
      </c>
      <c r="G236" s="4">
        <f>VALUE(IFERROR(INDEX('[31]All MIRNs SA'!$B$5:$B$422,MATCH($A236,'[31]All MIRNs SA'!$A$5:$A$422,0)),""))</f>
        <v>5064</v>
      </c>
      <c r="H236" s="4" t="str">
        <f>INDEX('[30]1.6 Suburb to SA2'!$C$2:$C$467,MATCH('1.5 Residential Penetration'!$A236,'[30]1.6 Suburb to SA2'!$A$2:$A$467,0))</f>
        <v>Unley</v>
      </c>
      <c r="I236" s="4" t="str">
        <f>INDEX('[30]1.6 Suburb to SA2'!$D$2:$D$467,MATCH('1.5 Residential Penetration'!$A236,'[30]1.6 Suburb to SA2'!$A$2:$A$467,0))</f>
        <v>Adelaide - Central and Hills</v>
      </c>
      <c r="J236" s="4">
        <f>SUMIF('1.1-1 AGN Customer Numbers'!$A$6:$A$418,$A236,'1.1-1 AGN Customer Numbers'!$D$6:$D$418)</f>
        <v>15</v>
      </c>
      <c r="V236" s="52" t="s">
        <v>370</v>
      </c>
      <c r="W236" s="50">
        <v>1118</v>
      </c>
      <c r="X236" s="50">
        <v>1413</v>
      </c>
      <c r="Y236" s="4">
        <f t="shared" si="17"/>
        <v>0.79122434536447273</v>
      </c>
    </row>
    <row r="237" spans="1:25" x14ac:dyDescent="0.25">
      <c r="A237" s="44" t="s">
        <v>294</v>
      </c>
      <c r="B237" s="4">
        <f>SUMIF('1.1-1 AGN Customer Numbers'!$A$6:$A$418,$A237,'1.1-1 AGN Customer Numbers'!$C$6:$C$418)</f>
        <v>803</v>
      </c>
      <c r="C237" s="4">
        <f>IFERROR(INDEX('[30]1.6 AGN New Res Conn by suburb'!$H$2:$H$377,MATCH($A237,'[30]1.6 AGN New Res Conn by suburb'!$A$2:$A$377,0)),"")</f>
        <v>30</v>
      </c>
      <c r="D237" s="56">
        <f t="shared" si="14"/>
        <v>3.7359900373599E-2</v>
      </c>
      <c r="E237" s="4">
        <f>IFERROR(INDEX('1.1-2 SAPN-Mar18'!$B$2:$B$1621,MATCH($A237,'1.1-2 SAPN-Mar18'!$A$2:$A$1621,0)),"")</f>
        <v>934</v>
      </c>
      <c r="F237" s="56">
        <f t="shared" si="15"/>
        <v>0.85974304068522489</v>
      </c>
      <c r="G237" s="4">
        <f>VALUE(IFERROR(INDEX('[31]All MIRNs SA'!$B$5:$B$422,MATCH($A237,'[31]All MIRNs SA'!$A$5:$A$422,0)),""))</f>
        <v>5083</v>
      </c>
      <c r="H237" s="4" t="str">
        <f>INDEX('[30]1.6 Suburb to SA2'!$C$2:$C$467,MATCH('1.5 Residential Penetration'!$A237,'[30]1.6 Suburb to SA2'!$A$2:$A$467,0))</f>
        <v>Prospect - Walkerville</v>
      </c>
      <c r="I237" s="4" t="str">
        <f>INDEX('[30]1.6 Suburb to SA2'!$D$2:$D$467,MATCH('1.5 Residential Penetration'!$A237,'[30]1.6 Suburb to SA2'!$A$2:$A$467,0))</f>
        <v>Adelaide - Central and Hills</v>
      </c>
      <c r="J237" s="4">
        <f>SUMIF('1.1-1 AGN Customer Numbers'!$A$6:$A$418,$A237,'1.1-1 AGN Customer Numbers'!$D$6:$D$418)</f>
        <v>13</v>
      </c>
      <c r="V237" s="52" t="s">
        <v>369</v>
      </c>
      <c r="W237" s="50">
        <v>1514</v>
      </c>
      <c r="X237" s="50">
        <v>1731</v>
      </c>
      <c r="Y237" s="4">
        <f t="shared" si="17"/>
        <v>0.87463893703061812</v>
      </c>
    </row>
    <row r="238" spans="1:25" x14ac:dyDescent="0.25">
      <c r="A238" s="44" t="s">
        <v>293</v>
      </c>
      <c r="B238" s="4">
        <f>SUMIF('1.1-1 AGN Customer Numbers'!$A$6:$A$418,$A238,'1.1-1 AGN Customer Numbers'!$C$6:$C$418)</f>
        <v>452</v>
      </c>
      <c r="C238" s="4">
        <f>IFERROR(INDEX('[30]1.6 AGN New Res Conn by suburb'!$H$2:$H$377,MATCH($A238,'[30]1.6 AGN New Res Conn by suburb'!$A$2:$A$377,0)),"")</f>
        <v>32</v>
      </c>
      <c r="D238" s="56">
        <f t="shared" si="14"/>
        <v>7.0796460176991149E-2</v>
      </c>
      <c r="E238" s="4">
        <f>IFERROR(INDEX('1.1-2 SAPN-Mar18'!$B$2:$B$1621,MATCH($A238,'1.1-2 SAPN-Mar18'!$A$2:$A$1621,0)),"")</f>
        <v>579</v>
      </c>
      <c r="F238" s="56">
        <f t="shared" si="15"/>
        <v>0.78065630397236618</v>
      </c>
      <c r="G238" s="4">
        <f>VALUE(IFERROR(INDEX('[31]All MIRNs SA'!$B$5:$B$422,MATCH($A238,'[31]All MIRNs SA'!$A$5:$A$422,0)),""))</f>
        <v>5062</v>
      </c>
      <c r="H238" s="4" t="str">
        <f>INDEX('[30]1.6 Suburb to SA2'!$C$2:$C$467,MATCH('1.5 Residential Penetration'!$A238,'[30]1.6 Suburb to SA2'!$A$2:$A$467,0))</f>
        <v>Mitcham</v>
      </c>
      <c r="I238" s="4" t="str">
        <f>INDEX('[30]1.6 Suburb to SA2'!$D$2:$D$467,MATCH('1.5 Residential Penetration'!$A238,'[30]1.6 Suburb to SA2'!$A$2:$A$467,0))</f>
        <v>Adelaide - South</v>
      </c>
      <c r="J238" s="4">
        <f>SUMIF('1.1-1 AGN Customer Numbers'!$A$6:$A$418,$A238,'1.1-1 AGN Customer Numbers'!$D$6:$D$418)</f>
        <v>12</v>
      </c>
      <c r="V238" s="52" t="s">
        <v>351</v>
      </c>
      <c r="W238" s="50">
        <v>108</v>
      </c>
      <c r="X238" s="50">
        <v>262</v>
      </c>
      <c r="Y238" s="4">
        <f t="shared" si="17"/>
        <v>0.41221374045801529</v>
      </c>
    </row>
    <row r="239" spans="1:25" x14ac:dyDescent="0.25">
      <c r="A239" s="44" t="s">
        <v>292</v>
      </c>
      <c r="B239" s="4">
        <f>SUMIF('1.1-1 AGN Customer Numbers'!$A$6:$A$418,$A239,'1.1-1 AGN Customer Numbers'!$C$6:$C$418)</f>
        <v>705</v>
      </c>
      <c r="C239" s="4">
        <f>IFERROR(INDEX('[30]1.6 AGN New Res Conn by suburb'!$H$2:$H$377,MATCH($A239,'[30]1.6 AGN New Res Conn by suburb'!$A$2:$A$377,0)),"")</f>
        <v>38</v>
      </c>
      <c r="D239" s="56">
        <f t="shared" si="14"/>
        <v>5.3900709219858157E-2</v>
      </c>
      <c r="E239" s="4">
        <f>IFERROR(INDEX('1.1-2 SAPN-Mar18'!$B$2:$B$1621,MATCH($A239,'1.1-2 SAPN-Mar18'!$A$2:$A$1621,0)),"")</f>
        <v>824</v>
      </c>
      <c r="F239" s="56">
        <f t="shared" si="15"/>
        <v>0.85558252427184467</v>
      </c>
      <c r="G239" s="4">
        <f>VALUE(IFERROR(INDEX('[31]All MIRNs SA'!$B$5:$B$422,MATCH($A239,'[31]All MIRNs SA'!$A$5:$A$422,0)),""))</f>
        <v>5037</v>
      </c>
      <c r="H239" s="4" t="str">
        <f>INDEX('[30]1.6 Suburb to SA2'!$C$2:$C$467,MATCH('1.5 Residential Penetration'!$A239,'[30]1.6 Suburb to SA2'!$A$2:$A$467,0))</f>
        <v>West Torrens</v>
      </c>
      <c r="I239" s="4" t="str">
        <f>INDEX('[30]1.6 Suburb to SA2'!$D$2:$D$467,MATCH('1.5 Residential Penetration'!$A239,'[30]1.6 Suburb to SA2'!$A$2:$A$467,0))</f>
        <v>Adelaide - West</v>
      </c>
      <c r="J239" s="4">
        <f>SUMIF('1.1-1 AGN Customer Numbers'!$A$6:$A$418,$A239,'1.1-1 AGN Customer Numbers'!$D$6:$D$418)</f>
        <v>13</v>
      </c>
      <c r="V239" s="52" t="s">
        <v>350</v>
      </c>
      <c r="W239" s="50">
        <v>833</v>
      </c>
      <c r="X239" s="50">
        <v>1002</v>
      </c>
      <c r="Y239" s="4">
        <f t="shared" si="17"/>
        <v>0.83133732534930138</v>
      </c>
    </row>
    <row r="240" spans="1:25" x14ac:dyDescent="0.25">
      <c r="A240" s="44" t="s">
        <v>6</v>
      </c>
      <c r="B240" s="4">
        <f>SUMIF('1.1-1 AGN Customer Numbers'!$A$6:$A$418,$A240,'1.1-1 AGN Customer Numbers'!$C$6:$C$418)</f>
        <v>125</v>
      </c>
      <c r="C240" s="4" t="str">
        <f>IFERROR(INDEX('[30]1.6 AGN New Res Conn by suburb'!$H$2:$H$377,MATCH($A240,'[30]1.6 AGN New Res Conn by suburb'!$A$2:$A$377,0)),"")</f>
        <v/>
      </c>
      <c r="D240" s="56" t="str">
        <f t="shared" si="14"/>
        <v/>
      </c>
      <c r="E240" s="4">
        <f>IFERROR(INDEX('1.1-2 SAPN-Mar18'!$B$2:$B$1621,MATCH($A240,'1.1-2 SAPN-Mar18'!$A$2:$A$1621,0)),"")</f>
        <v>425</v>
      </c>
      <c r="F240" s="56">
        <f t="shared" si="15"/>
        <v>0.29411764705882354</v>
      </c>
      <c r="G240" s="4">
        <f>VALUE(IFERROR(INDEX('[31]All MIRNs SA'!$B$5:$B$422,MATCH($A240,'[31]All MIRNs SA'!$A$5:$A$422,0)),""))</f>
        <v>5015</v>
      </c>
      <c r="H240" s="4" t="str">
        <f>INDEX('[30]1.6 Suburb to SA2'!$C$2:$C$467,MATCH('1.5 Residential Penetration'!$A240,'[30]1.6 Suburb to SA2'!$A$2:$A$467,0))</f>
        <v>Port Adelaide - West</v>
      </c>
      <c r="I240" s="4" t="str">
        <f>INDEX('[30]1.6 Suburb to SA2'!$D$2:$D$467,MATCH('1.5 Residential Penetration'!$A240,'[30]1.6 Suburb to SA2'!$A$2:$A$467,0))</f>
        <v>Adelaide - West</v>
      </c>
      <c r="J240" s="4">
        <f>SUMIF('1.1-1 AGN Customer Numbers'!$A$6:$A$418,$A240,'1.1-1 AGN Customer Numbers'!$D$6:$D$418)</f>
        <v>8</v>
      </c>
      <c r="V240" s="52" t="s">
        <v>338</v>
      </c>
      <c r="W240" s="50">
        <v>12</v>
      </c>
      <c r="X240" s="50">
        <v>26</v>
      </c>
      <c r="Y240" s="4">
        <f t="shared" si="17"/>
        <v>0.46153846153846156</v>
      </c>
    </row>
    <row r="241" spans="1:25" x14ac:dyDescent="0.25">
      <c r="A241" s="44" t="s">
        <v>291</v>
      </c>
      <c r="B241" s="4">
        <f>SUMIF('1.1-1 AGN Customer Numbers'!$A$6:$A$418,$A241,'1.1-1 AGN Customer Numbers'!$C$6:$C$418)</f>
        <v>1852</v>
      </c>
      <c r="C241" s="4">
        <f>IFERROR(INDEX('[30]1.6 AGN New Res Conn by suburb'!$H$2:$H$377,MATCH($A241,'[30]1.6 AGN New Res Conn by suburb'!$A$2:$A$377,0)),"")</f>
        <v>128</v>
      </c>
      <c r="D241" s="56">
        <f t="shared" si="14"/>
        <v>6.9114470842332618E-2</v>
      </c>
      <c r="E241" s="4">
        <f>IFERROR(INDEX('1.1-2 SAPN-Mar18'!$B$2:$B$1621,MATCH($A241,'1.1-2 SAPN-Mar18'!$A$2:$A$1621,0)),"")</f>
        <v>2046</v>
      </c>
      <c r="F241" s="56">
        <f t="shared" si="15"/>
        <v>0.90518084066471161</v>
      </c>
      <c r="G241" s="4">
        <f>VALUE(IFERROR(INDEX('[31]All MIRNs SA'!$B$5:$B$422,MATCH($A241,'[31]All MIRNs SA'!$A$5:$A$422,0)),""))</f>
        <v>5074</v>
      </c>
      <c r="H241" s="4" t="str">
        <f>INDEX('[30]1.6 Suburb to SA2'!$C$2:$C$467,MATCH('1.5 Residential Penetration'!$A241,'[30]1.6 Suburb to SA2'!$A$2:$A$467,0))</f>
        <v>Campbelltown</v>
      </c>
      <c r="I241" s="4" t="str">
        <f>INDEX('[30]1.6 Suburb to SA2'!$D$2:$D$467,MATCH('1.5 Residential Penetration'!$A241,'[30]1.6 Suburb to SA2'!$A$2:$A$467,0))</f>
        <v>Adelaide - Central and Hills</v>
      </c>
      <c r="J241" s="4">
        <f>SUMIF('1.1-1 AGN Customer Numbers'!$A$6:$A$418,$A241,'1.1-1 AGN Customer Numbers'!$D$6:$D$418)</f>
        <v>60</v>
      </c>
      <c r="V241" s="52" t="s">
        <v>336</v>
      </c>
      <c r="W241" s="50">
        <v>765</v>
      </c>
      <c r="X241" s="50">
        <v>939</v>
      </c>
      <c r="Y241" s="4">
        <f t="shared" si="17"/>
        <v>0.81469648562300323</v>
      </c>
    </row>
    <row r="242" spans="1:25" x14ac:dyDescent="0.25">
      <c r="A242" s="44" t="s">
        <v>289</v>
      </c>
      <c r="B242" s="4">
        <f>SUMIF('1.1-1 AGN Customer Numbers'!$A$6:$A$418,$A242,'1.1-1 AGN Customer Numbers'!$C$6:$C$418)</f>
        <v>74</v>
      </c>
      <c r="C242" s="4">
        <f>IFERROR(INDEX('[30]1.6 AGN New Res Conn by suburb'!$H$2:$H$377,MATCH($A242,'[30]1.6 AGN New Res Conn by suburb'!$A$2:$A$377,0)),"")</f>
        <v>20</v>
      </c>
      <c r="D242" s="56">
        <f t="shared" si="14"/>
        <v>0.27027027027027029</v>
      </c>
      <c r="E242" s="4">
        <f>IFERROR(INDEX('1.1-2 SAPN-Mar18'!$B$2:$B$1621,MATCH($A242,'1.1-2 SAPN-Mar18'!$A$2:$A$1621,0)),"")</f>
        <v>95</v>
      </c>
      <c r="F242" s="56">
        <f t="shared" si="15"/>
        <v>0.77894736842105261</v>
      </c>
      <c r="G242" s="4">
        <f>VALUE(IFERROR(INDEX('[31]All MIRNs SA'!$B$5:$B$422,MATCH($A242,'[31]All MIRNs SA'!$A$5:$A$422,0)),""))</f>
        <v>5168</v>
      </c>
      <c r="H242" s="4" t="str">
        <f>INDEX('[30]1.6 Suburb to SA2'!$C$2:$C$467,MATCH('1.5 Residential Penetration'!$A242,'[30]1.6 Suburb to SA2'!$A$2:$A$467,0))</f>
        <v>Onkaparinga</v>
      </c>
      <c r="I242" s="4" t="str">
        <f>INDEX('[30]1.6 Suburb to SA2'!$D$2:$D$467,MATCH('1.5 Residential Penetration'!$A242,'[30]1.6 Suburb to SA2'!$A$2:$A$467,0))</f>
        <v>Adelaide - South</v>
      </c>
      <c r="J242" s="4">
        <f>SUMIF('1.1-1 AGN Customer Numbers'!$A$6:$A$418,$A242,'1.1-1 AGN Customer Numbers'!$D$6:$D$418)</f>
        <v>29</v>
      </c>
      <c r="V242" s="52" t="s">
        <v>335</v>
      </c>
      <c r="W242" s="50">
        <v>50</v>
      </c>
      <c r="X242" s="50">
        <v>93</v>
      </c>
      <c r="Y242" s="4">
        <f t="shared" si="17"/>
        <v>0.5376344086021505</v>
      </c>
    </row>
    <row r="243" spans="1:25" x14ac:dyDescent="0.25">
      <c r="A243" s="44" t="s">
        <v>288</v>
      </c>
      <c r="B243" s="4">
        <f>SUMIF('1.1-1 AGN Customer Numbers'!$A$6:$A$418,$A243,'1.1-1 AGN Customer Numbers'!$C$6:$C$418)</f>
        <v>1552</v>
      </c>
      <c r="C243" s="4">
        <f>IFERROR(INDEX('[30]1.6 AGN New Res Conn by suburb'!$H$2:$H$377,MATCH($A243,'[30]1.6 AGN New Res Conn by suburb'!$A$2:$A$377,0)),"")</f>
        <v>182</v>
      </c>
      <c r="D243" s="56">
        <f t="shared" si="14"/>
        <v>0.1172680412371134</v>
      </c>
      <c r="E243" s="4">
        <f>IFERROR(INDEX('1.1-2 SAPN-Mar18'!$B$2:$B$1621,MATCH($A243,'1.1-2 SAPN-Mar18'!$A$2:$A$1621,0)),"")</f>
        <v>1715</v>
      </c>
      <c r="F243" s="56">
        <f t="shared" si="15"/>
        <v>0.90495626822157438</v>
      </c>
      <c r="G243" s="4">
        <f>VALUE(IFERROR(INDEX('[31]All MIRNs SA'!$B$5:$B$422,MATCH($A243,'[31]All MIRNs SA'!$A$5:$A$422,0)),""))</f>
        <v>5168</v>
      </c>
      <c r="H243" s="4" t="str">
        <f>INDEX('[30]1.6 Suburb to SA2'!$C$2:$C$467,MATCH('1.5 Residential Penetration'!$A243,'[30]1.6 Suburb to SA2'!$A$2:$A$467,0))</f>
        <v>Onkaparinga</v>
      </c>
      <c r="I243" s="4" t="str">
        <f>INDEX('[30]1.6 Suburb to SA2'!$D$2:$D$467,MATCH('1.5 Residential Penetration'!$A243,'[30]1.6 Suburb to SA2'!$A$2:$A$467,0))</f>
        <v>Adelaide - South</v>
      </c>
      <c r="J243" s="4">
        <f>SUMIF('1.1-1 AGN Customer Numbers'!$A$6:$A$418,$A243,'1.1-1 AGN Customer Numbers'!$D$6:$D$418)</f>
        <v>9</v>
      </c>
      <c r="V243" s="52" t="s">
        <v>328</v>
      </c>
      <c r="W243" s="50">
        <v>657</v>
      </c>
      <c r="X243" s="50">
        <v>920</v>
      </c>
      <c r="Y243" s="4">
        <f t="shared" si="17"/>
        <v>0.71413043478260874</v>
      </c>
    </row>
    <row r="244" spans="1:25" x14ac:dyDescent="0.25">
      <c r="A244" s="44" t="s">
        <v>287</v>
      </c>
      <c r="B244" s="4">
        <f>SUMIF('1.1-1 AGN Customer Numbers'!$A$6:$A$418,$A244,'1.1-1 AGN Customer Numbers'!$C$6:$C$418)</f>
        <v>2292</v>
      </c>
      <c r="C244" s="4">
        <f>IFERROR(INDEX('[30]1.6 AGN New Res Conn by suburb'!$H$2:$H$377,MATCH($A244,'[30]1.6 AGN New Res Conn by suburb'!$A$2:$A$377,0)),"")</f>
        <v>43</v>
      </c>
      <c r="D244" s="56">
        <f t="shared" si="14"/>
        <v>1.8760907504363003E-2</v>
      </c>
      <c r="E244" s="4">
        <f>IFERROR(INDEX('1.1-2 SAPN-Mar18'!$B$2:$B$1621,MATCH($A244,'1.1-2 SAPN-Mar18'!$A$2:$A$1621,0)),"")</f>
        <v>3647</v>
      </c>
      <c r="F244" s="56">
        <f t="shared" si="15"/>
        <v>0.62846174938305455</v>
      </c>
      <c r="G244" s="4">
        <f>VALUE(IFERROR(INDEX('[31]All MIRNs SA'!$B$5:$B$422,MATCH($A244,'[31]All MIRNs SA'!$A$5:$A$422,0)),""))</f>
        <v>5006</v>
      </c>
      <c r="H244" s="4" t="str">
        <f>INDEX('[30]1.6 Suburb to SA2'!$C$2:$C$467,MATCH('1.5 Residential Penetration'!$A244,'[30]1.6 Suburb to SA2'!$A$2:$A$467,0))</f>
        <v>Adelaide City</v>
      </c>
      <c r="I244" s="4" t="str">
        <f>INDEX('[30]1.6 Suburb to SA2'!$D$2:$D$467,MATCH('1.5 Residential Penetration'!$A244,'[30]1.6 Suburb to SA2'!$A$2:$A$467,0))</f>
        <v>Adelaide - Central and Hills</v>
      </c>
      <c r="J244" s="4">
        <f>SUMIF('1.1-1 AGN Customer Numbers'!$A$6:$A$418,$A244,'1.1-1 AGN Customer Numbers'!$D$6:$D$418)</f>
        <v>284</v>
      </c>
      <c r="V244" s="52" t="s">
        <v>327</v>
      </c>
      <c r="W244" s="50">
        <v>1373</v>
      </c>
      <c r="X244" s="50">
        <v>1761</v>
      </c>
      <c r="Y244" s="4">
        <f t="shared" si="17"/>
        <v>0.7796706416808632</v>
      </c>
    </row>
    <row r="245" spans="1:25" x14ac:dyDescent="0.25">
      <c r="A245" s="44" t="s">
        <v>285</v>
      </c>
      <c r="B245" s="4">
        <f>SUMIF('1.1-1 AGN Customer Numbers'!$A$6:$A$418,$A245,'1.1-1 AGN Customer Numbers'!$C$6:$C$418)</f>
        <v>721</v>
      </c>
      <c r="C245" s="4">
        <f>IFERROR(INDEX('[30]1.6 AGN New Res Conn by suburb'!$H$2:$H$377,MATCH($A245,'[30]1.6 AGN New Res Conn by suburb'!$A$2:$A$377,0)),"")</f>
        <v>61</v>
      </c>
      <c r="D245" s="56">
        <f t="shared" si="14"/>
        <v>8.4604715672676842E-2</v>
      </c>
      <c r="E245" s="4">
        <f>IFERROR(INDEX('1.1-2 SAPN-Mar18'!$B$2:$B$1621,MATCH($A245,'1.1-2 SAPN-Mar18'!$A$2:$A$1621,0)),"")</f>
        <v>837</v>
      </c>
      <c r="F245" s="56">
        <f t="shared" si="15"/>
        <v>0.86140979689366781</v>
      </c>
      <c r="G245" s="4">
        <f>VALUE(IFERROR(INDEX('[31]All MIRNs SA'!$B$5:$B$422,MATCH($A245,'[31]All MIRNs SA'!$A$5:$A$422,0)),""))</f>
        <v>5048</v>
      </c>
      <c r="H245" s="4" t="str">
        <f>INDEX('[30]1.6 Suburb to SA2'!$C$2:$C$467,MATCH('1.5 Residential Penetration'!$A245,'[30]1.6 Suburb to SA2'!$A$2:$A$467,0))</f>
        <v>Holdfast Bay</v>
      </c>
      <c r="I245" s="4" t="str">
        <f>INDEX('[30]1.6 Suburb to SA2'!$D$2:$D$467,MATCH('1.5 Residential Penetration'!$A245,'[30]1.6 Suburb to SA2'!$A$2:$A$467,0))</f>
        <v>Adelaide - South</v>
      </c>
      <c r="J245" s="4">
        <f>SUMIF('1.1-1 AGN Customer Numbers'!$A$6:$A$418,$A245,'1.1-1 AGN Customer Numbers'!$D$6:$D$418)</f>
        <v>11</v>
      </c>
      <c r="V245" s="52" t="s">
        <v>324</v>
      </c>
      <c r="W245" s="50">
        <v>22</v>
      </c>
      <c r="X245" s="50">
        <v>555</v>
      </c>
      <c r="Y245" s="4">
        <f t="shared" si="17"/>
        <v>3.9639639639639637E-2</v>
      </c>
    </row>
    <row r="246" spans="1:25" x14ac:dyDescent="0.25">
      <c r="A246" s="44" t="s">
        <v>284</v>
      </c>
      <c r="B246" s="4">
        <f>SUMIF('1.1-1 AGN Customer Numbers'!$A$6:$A$418,$A246,'1.1-1 AGN Customer Numbers'!$C$6:$C$418)</f>
        <v>1919</v>
      </c>
      <c r="C246" s="4">
        <f>IFERROR(INDEX('[30]1.6 AGN New Res Conn by suburb'!$H$2:$H$377,MATCH($A246,'[30]1.6 AGN New Res Conn by suburb'!$A$2:$A$377,0)),"")</f>
        <v>41</v>
      </c>
      <c r="D246" s="56">
        <f t="shared" si="14"/>
        <v>2.1365294424179261E-2</v>
      </c>
      <c r="E246" s="4">
        <f>IFERROR(INDEX('1.1-2 SAPN-Mar18'!$B$2:$B$1621,MATCH($A246,'1.1-2 SAPN-Mar18'!$A$2:$A$1621,0)),"")</f>
        <v>2502</v>
      </c>
      <c r="F246" s="56">
        <f t="shared" si="15"/>
        <v>0.76698641087130293</v>
      </c>
      <c r="G246" s="4">
        <f>VALUE(IFERROR(INDEX('[31]All MIRNs SA'!$B$5:$B$422,MATCH($A246,'[31]All MIRNs SA'!$A$5:$A$422,0)),""))</f>
        <v>5018</v>
      </c>
      <c r="H246" s="4" t="str">
        <f>INDEX('[30]1.6 Suburb to SA2'!$C$2:$C$467,MATCH('1.5 Residential Penetration'!$A246,'[30]1.6 Suburb to SA2'!$A$2:$A$467,0))</f>
        <v>Port Adelaide - West</v>
      </c>
      <c r="I246" s="4" t="str">
        <f>INDEX('[30]1.6 Suburb to SA2'!$D$2:$D$467,MATCH('1.5 Residential Penetration'!$A246,'[30]1.6 Suburb to SA2'!$A$2:$A$467,0))</f>
        <v>Adelaide - West</v>
      </c>
      <c r="J246" s="4">
        <f>SUMIF('1.1-1 AGN Customer Numbers'!$A$6:$A$418,$A246,'1.1-1 AGN Customer Numbers'!$D$6:$D$418)</f>
        <v>23</v>
      </c>
      <c r="V246" s="52" t="s">
        <v>321</v>
      </c>
      <c r="W246" s="50">
        <v>93</v>
      </c>
      <c r="X246" s="50">
        <v>1782</v>
      </c>
      <c r="Y246" s="4">
        <f t="shared" si="17"/>
        <v>5.2188552188552187E-2</v>
      </c>
    </row>
    <row r="247" spans="1:25" x14ac:dyDescent="0.25">
      <c r="A247" s="44" t="s">
        <v>282</v>
      </c>
      <c r="B247" s="4">
        <f>SUMIF('1.1-1 AGN Customer Numbers'!$A$6:$A$418,$A247,'1.1-1 AGN Customer Numbers'!$C$6:$C$418)</f>
        <v>1270</v>
      </c>
      <c r="C247" s="4">
        <f>IFERROR(INDEX('[30]1.6 AGN New Res Conn by suburb'!$H$2:$H$377,MATCH($A247,'[30]1.6 AGN New Res Conn by suburb'!$A$2:$A$377,0)),"")</f>
        <v>116</v>
      </c>
      <c r="D247" s="56">
        <f t="shared" si="14"/>
        <v>9.1338582677165353E-2</v>
      </c>
      <c r="E247" s="4">
        <f>IFERROR(INDEX('1.1-2 SAPN-Mar18'!$B$2:$B$1621,MATCH($A247,'1.1-2 SAPN-Mar18'!$A$2:$A$1621,0)),"")</f>
        <v>1449</v>
      </c>
      <c r="F247" s="56">
        <f t="shared" si="15"/>
        <v>0.87646652864044172</v>
      </c>
      <c r="G247" s="4">
        <f>VALUE(IFERROR(INDEX('[31]All MIRNs SA'!$B$5:$B$422,MATCH($A247,'[31]All MIRNs SA'!$A$5:$A$422,0)),""))</f>
        <v>5037</v>
      </c>
      <c r="H247" s="4" t="str">
        <f>INDEX('[30]1.6 Suburb to SA2'!$C$2:$C$467,MATCH('1.5 Residential Penetration'!$A247,'[30]1.6 Suburb to SA2'!$A$2:$A$467,0))</f>
        <v>West Torrens</v>
      </c>
      <c r="I247" s="4" t="str">
        <f>INDEX('[30]1.6 Suburb to SA2'!$D$2:$D$467,MATCH('1.5 Residential Penetration'!$A247,'[30]1.6 Suburb to SA2'!$A$2:$A$467,0))</f>
        <v>Adelaide - West</v>
      </c>
      <c r="J247" s="4">
        <f>SUMIF('1.1-1 AGN Customer Numbers'!$A$6:$A$418,$A247,'1.1-1 AGN Customer Numbers'!$D$6:$D$418)</f>
        <v>22</v>
      </c>
      <c r="V247" s="52" t="s">
        <v>317</v>
      </c>
      <c r="W247" s="50">
        <v>702</v>
      </c>
      <c r="X247" s="50">
        <v>1010</v>
      </c>
      <c r="Y247" s="4">
        <f t="shared" si="17"/>
        <v>0.695049504950495</v>
      </c>
    </row>
    <row r="248" spans="1:25" x14ac:dyDescent="0.25">
      <c r="A248" s="44" t="s">
        <v>280</v>
      </c>
      <c r="B248" s="4">
        <f>SUMIF('1.1-1 AGN Customer Numbers'!$A$6:$A$418,$A248,'1.1-1 AGN Customer Numbers'!$C$6:$C$418)</f>
        <v>1489</v>
      </c>
      <c r="C248" s="4">
        <f>IFERROR(INDEX('[30]1.6 AGN New Res Conn by suburb'!$H$2:$H$377,MATCH($A248,'[30]1.6 AGN New Res Conn by suburb'!$A$2:$A$377,0)),"")</f>
        <v>344</v>
      </c>
      <c r="D248" s="56">
        <f t="shared" si="14"/>
        <v>0.23102753525856279</v>
      </c>
      <c r="E248" s="4">
        <f>IFERROR(INDEX('1.1-2 SAPN-Mar18'!$B$2:$B$1621,MATCH($A248,'1.1-2 SAPN-Mar18'!$A$2:$A$1621,0)),"")</f>
        <v>1713</v>
      </c>
      <c r="F248" s="56">
        <f t="shared" si="15"/>
        <v>0.86923525977816696</v>
      </c>
      <c r="G248" s="4">
        <f>VALUE(IFERROR(INDEX('[31]All MIRNs SA'!$B$5:$B$422,MATCH($A248,'[31]All MIRNs SA'!$A$5:$A$422,0)),""))</f>
        <v>5085</v>
      </c>
      <c r="H248" s="4" t="str">
        <f>INDEX('[30]1.6 Suburb to SA2'!$C$2:$C$467,MATCH('1.5 Residential Penetration'!$A248,'[30]1.6 Suburb to SA2'!$A$2:$A$467,0))</f>
        <v>Port Adelaide - East</v>
      </c>
      <c r="I248" s="4" t="str">
        <f>INDEX('[30]1.6 Suburb to SA2'!$D$2:$D$467,MATCH('1.5 Residential Penetration'!$A248,'[30]1.6 Suburb to SA2'!$A$2:$A$467,0))</f>
        <v>Adelaide - North</v>
      </c>
      <c r="J248" s="4">
        <f>SUMIF('1.1-1 AGN Customer Numbers'!$A$6:$A$418,$A248,'1.1-1 AGN Customer Numbers'!$D$6:$D$418)</f>
        <v>16</v>
      </c>
      <c r="V248" s="52" t="s">
        <v>312</v>
      </c>
      <c r="W248" s="50">
        <v>642</v>
      </c>
      <c r="X248" s="50">
        <v>797</v>
      </c>
      <c r="Y248" s="4">
        <f t="shared" si="17"/>
        <v>0.80552070263488085</v>
      </c>
    </row>
    <row r="249" spans="1:25" x14ac:dyDescent="0.25">
      <c r="A249" s="44" t="s">
        <v>7</v>
      </c>
      <c r="B249" s="4">
        <f>SUMIF('1.1-1 AGN Customer Numbers'!$A$6:$A$418,$A249,'1.1-1 AGN Customer Numbers'!$C$6:$C$418)</f>
        <v>1122</v>
      </c>
      <c r="C249" s="4">
        <f>IFERROR(INDEX('[30]1.6 AGN New Res Conn by suburb'!$H$2:$H$377,MATCH($A249,'[30]1.6 AGN New Res Conn by suburb'!$A$2:$A$377,0)),"")</f>
        <v>1150</v>
      </c>
      <c r="D249" s="56">
        <f t="shared" si="14"/>
        <v>1.0249554367201426</v>
      </c>
      <c r="E249" s="4">
        <f>IFERROR(INDEX('1.1-2 SAPN-Mar18'!$B$2:$B$1621,MATCH($A249,'1.1-2 SAPN-Mar18'!$A$2:$A$1621,0)),"")</f>
        <v>1169</v>
      </c>
      <c r="F249" s="56">
        <f t="shared" si="15"/>
        <v>0.95979469632164238</v>
      </c>
      <c r="G249" s="4">
        <f>VALUE(IFERROR(INDEX('[31]All MIRNs SA'!$B$5:$B$422,MATCH($A249,'[31]All MIRNs SA'!$A$5:$A$422,0)),""))</f>
        <v>5085</v>
      </c>
      <c r="H249" s="4" t="str">
        <f>INDEX('[30]1.6 Suburb to SA2'!$C$2:$C$467,MATCH('1.5 Residential Penetration'!$A249,'[30]1.6 Suburb to SA2'!$A$2:$A$467,0))</f>
        <v>Port Adelaide - East</v>
      </c>
      <c r="I249" s="4" t="str">
        <f>INDEX('[30]1.6 Suburb to SA2'!$D$2:$D$467,MATCH('1.5 Residential Penetration'!$A249,'[30]1.6 Suburb to SA2'!$A$2:$A$467,0))</f>
        <v>Adelaide - North</v>
      </c>
      <c r="J249" s="4">
        <f>SUMIF('1.1-1 AGN Customer Numbers'!$A$6:$A$418,$A249,'1.1-1 AGN Customer Numbers'!$D$6:$D$418)</f>
        <v>8</v>
      </c>
      <c r="V249" s="52" t="s">
        <v>311</v>
      </c>
      <c r="W249" s="50">
        <v>2243</v>
      </c>
      <c r="X249" s="50">
        <v>2807</v>
      </c>
      <c r="Y249" s="4">
        <f t="shared" si="17"/>
        <v>0.79907374421090127</v>
      </c>
    </row>
    <row r="250" spans="1:25" x14ac:dyDescent="0.25">
      <c r="A250" s="44" t="s">
        <v>278</v>
      </c>
      <c r="B250" s="4">
        <f>SUMIF('1.1-1 AGN Customer Numbers'!$A$6:$A$418,$A250,'1.1-1 AGN Customer Numbers'!$C$6:$C$418)</f>
        <v>2559</v>
      </c>
      <c r="C250" s="4">
        <f>IFERROR(INDEX('[30]1.6 AGN New Res Conn by suburb'!$H$2:$H$377,MATCH($A250,'[30]1.6 AGN New Res Conn by suburb'!$A$2:$A$377,0)),"")</f>
        <v>98</v>
      </c>
      <c r="D250" s="56">
        <f t="shared" si="14"/>
        <v>3.8296209456819073E-2</v>
      </c>
      <c r="E250" s="4">
        <f>IFERROR(INDEX('1.1-2 SAPN-Mar18'!$B$2:$B$1621,MATCH($A250,'1.1-2 SAPN-Mar18'!$A$2:$A$1621,0)),"")</f>
        <v>3433</v>
      </c>
      <c r="F250" s="56">
        <f t="shared" si="15"/>
        <v>0.74541217593941156</v>
      </c>
      <c r="G250" s="4">
        <f>VALUE(IFERROR(INDEX('[31]All MIRNs SA'!$B$5:$B$422,MATCH($A250,'[31]All MIRNs SA'!$A$5:$A$422,0)),""))</f>
        <v>5067</v>
      </c>
      <c r="H250" s="4" t="str">
        <f>INDEX('[30]1.6 Suburb to SA2'!$C$2:$C$467,MATCH('1.5 Residential Penetration'!$A250,'[30]1.6 Suburb to SA2'!$A$2:$A$467,0))</f>
        <v>Norwood - Payneham - St Peters</v>
      </c>
      <c r="I250" s="4" t="str">
        <f>INDEX('[30]1.6 Suburb to SA2'!$D$2:$D$467,MATCH('1.5 Residential Penetration'!$A250,'[30]1.6 Suburb to SA2'!$A$2:$A$467,0))</f>
        <v>Adelaide - Central and Hills</v>
      </c>
      <c r="J250" s="4">
        <f>SUMIF('1.1-1 AGN Customer Numbers'!$A$6:$A$418,$A250,'1.1-1 AGN Customer Numbers'!$D$6:$D$418)</f>
        <v>214</v>
      </c>
      <c r="V250" s="52" t="s">
        <v>310</v>
      </c>
      <c r="W250" s="50">
        <v>950</v>
      </c>
      <c r="X250" s="50">
        <v>1244</v>
      </c>
      <c r="Y250" s="4">
        <f t="shared" si="17"/>
        <v>0.7636655948553055</v>
      </c>
    </row>
    <row r="251" spans="1:25" x14ac:dyDescent="0.25">
      <c r="A251" s="44" t="s">
        <v>277</v>
      </c>
      <c r="B251" s="4">
        <f>SUMIF('1.1-1 AGN Customer Numbers'!$A$6:$A$418,$A251,'1.1-1 AGN Customer Numbers'!$C$6:$C$418)</f>
        <v>676</v>
      </c>
      <c r="C251" s="4">
        <f>IFERROR(INDEX('[30]1.6 AGN New Res Conn by suburb'!$H$2:$H$377,MATCH($A251,'[30]1.6 AGN New Res Conn by suburb'!$A$2:$A$377,0)),"")</f>
        <v>26</v>
      </c>
      <c r="D251" s="56">
        <f t="shared" si="14"/>
        <v>3.8461538461538464E-2</v>
      </c>
      <c r="E251" s="4">
        <f>IFERROR(INDEX('1.1-2 SAPN-Mar18'!$B$2:$B$1621,MATCH($A251,'1.1-2 SAPN-Mar18'!$A$2:$A$1621,0)),"")</f>
        <v>1071</v>
      </c>
      <c r="F251" s="56">
        <f t="shared" si="15"/>
        <v>0.63118580765639587</v>
      </c>
      <c r="G251" s="4">
        <f>VALUE(IFERROR(INDEX('[31]All MIRNs SA'!$B$5:$B$422,MATCH($A251,'[31]All MIRNs SA'!$A$5:$A$422,0)),""))</f>
        <v>5040</v>
      </c>
      <c r="H251" s="4" t="str">
        <f>INDEX('[30]1.6 Suburb to SA2'!$C$2:$C$467,MATCH('1.5 Residential Penetration'!$A251,'[30]1.6 Suburb to SA2'!$A$2:$A$467,0))</f>
        <v>West Torrens</v>
      </c>
      <c r="I251" s="4" t="str">
        <f>INDEX('[30]1.6 Suburb to SA2'!$D$2:$D$467,MATCH('1.5 Residential Penetration'!$A251,'[30]1.6 Suburb to SA2'!$A$2:$A$467,0))</f>
        <v>Adelaide - West</v>
      </c>
      <c r="J251" s="4">
        <f>SUMIF('1.1-1 AGN Customer Numbers'!$A$6:$A$418,$A251,'1.1-1 AGN Customer Numbers'!$D$6:$D$418)</f>
        <v>8</v>
      </c>
      <c r="V251" s="52" t="s">
        <v>303</v>
      </c>
      <c r="W251" s="50">
        <v>8810</v>
      </c>
      <c r="X251" s="50">
        <v>10627</v>
      </c>
      <c r="Y251" s="4">
        <f t="shared" si="17"/>
        <v>0.82902041968570617</v>
      </c>
    </row>
    <row r="252" spans="1:25" x14ac:dyDescent="0.25">
      <c r="A252" s="44" t="s">
        <v>275</v>
      </c>
      <c r="B252" s="4">
        <f>SUMIF('1.1-1 AGN Customer Numbers'!$A$6:$A$418,$A252,'1.1-1 AGN Customer Numbers'!$C$6:$C$418)</f>
        <v>1022</v>
      </c>
      <c r="C252" s="4">
        <f>IFERROR(INDEX('[30]1.6 AGN New Res Conn by suburb'!$H$2:$H$377,MATCH($A252,'[30]1.6 AGN New Res Conn by suburb'!$A$2:$A$377,0)),"")</f>
        <v>243</v>
      </c>
      <c r="D252" s="56">
        <f t="shared" si="14"/>
        <v>0.23776908023483365</v>
      </c>
      <c r="E252" s="4">
        <f>IFERROR(INDEX('1.1-2 SAPN-Mar18'!$B$2:$B$1621,MATCH($A252,'1.1-2 SAPN-Mar18'!$A$2:$A$1621,0)),"")</f>
        <v>2950</v>
      </c>
      <c r="F252" s="56">
        <f t="shared" si="15"/>
        <v>0.34644067796610167</v>
      </c>
      <c r="G252" s="4">
        <f>VALUE(IFERROR(INDEX('[31]All MIRNs SA'!$B$5:$B$422,MATCH($A252,'[31]All MIRNs SA'!$A$5:$A$422,0)),""))</f>
        <v>5355</v>
      </c>
      <c r="H252" s="4" t="str">
        <f>INDEX('[30]1.6 Suburb to SA2'!$C$2:$C$467,MATCH('1.5 Residential Penetration'!$A252,'[30]1.6 Suburb to SA2'!$A$2:$A$467,0))</f>
        <v>Barossa</v>
      </c>
      <c r="I252" s="4" t="str">
        <f>INDEX('[30]1.6 Suburb to SA2'!$D$2:$D$467,MATCH('1.5 Residential Penetration'!$A252,'[30]1.6 Suburb to SA2'!$A$2:$A$467,0))</f>
        <v>Barossa - Yorke - Mid North</v>
      </c>
      <c r="J252" s="4">
        <f>SUMIF('1.1-1 AGN Customer Numbers'!$A$6:$A$418,$A252,'1.1-1 AGN Customer Numbers'!$D$6:$D$418)</f>
        <v>37</v>
      </c>
      <c r="V252" s="52" t="s">
        <v>302</v>
      </c>
      <c r="W252" s="50">
        <v>1292</v>
      </c>
      <c r="X252" s="50">
        <v>1504</v>
      </c>
      <c r="Y252" s="4">
        <f t="shared" si="17"/>
        <v>0.85904255319148937</v>
      </c>
    </row>
    <row r="253" spans="1:25" x14ac:dyDescent="0.25">
      <c r="A253" s="44" t="s">
        <v>273</v>
      </c>
      <c r="B253" s="4">
        <f>SUMIF('1.1-1 AGN Customer Numbers'!$A$6:$A$418,$A253,'1.1-1 AGN Customer Numbers'!$C$6:$C$418)</f>
        <v>8</v>
      </c>
      <c r="C253" s="4">
        <f>IFERROR(INDEX('[30]1.6 AGN New Res Conn by suburb'!$H$2:$H$377,MATCH($A253,'[30]1.6 AGN New Res Conn by suburb'!$A$2:$A$377,0)),"")</f>
        <v>4</v>
      </c>
      <c r="D253" s="56">
        <f t="shared" si="14"/>
        <v>0.5</v>
      </c>
      <c r="E253" s="4">
        <f>IFERROR(INDEX('1.1-2 SAPN-Mar18'!$B$2:$B$1621,MATCH($A253,'1.1-2 SAPN-Mar18'!$A$2:$A$1621,0)),"")</f>
        <v>160</v>
      </c>
      <c r="F253" s="56">
        <f t="shared" si="15"/>
        <v>0.05</v>
      </c>
      <c r="G253" s="4">
        <f>VALUE(IFERROR(INDEX('[31]All MIRNs SA'!$B$5:$B$422,MATCH($A253,'[31]All MIRNs SA'!$A$5:$A$422,0)),""))</f>
        <v>5291</v>
      </c>
      <c r="H253" s="4" t="str">
        <f>INDEX('[30]1.6 Suburb to SA2'!$C$2:$C$467,MATCH('1.5 Residential Penetration'!$A253,'[30]1.6 Suburb to SA2'!$A$2:$A$467,0))</f>
        <v>Limestone Coast</v>
      </c>
      <c r="I253" s="4" t="str">
        <f>INDEX('[30]1.6 Suburb to SA2'!$D$2:$D$467,MATCH('1.5 Residential Penetration'!$A253,'[30]1.6 Suburb to SA2'!$A$2:$A$467,0))</f>
        <v>South Australia - South East</v>
      </c>
      <c r="J253" s="4">
        <f>SUMIF('1.1-1 AGN Customer Numbers'!$A$6:$A$418,$A253,'1.1-1 AGN Customer Numbers'!$D$6:$D$418)</f>
        <v>0</v>
      </c>
      <c r="V253" s="52" t="s">
        <v>293</v>
      </c>
      <c r="W253" s="50">
        <v>452</v>
      </c>
      <c r="X253" s="50">
        <v>579</v>
      </c>
      <c r="Y253" s="4">
        <f t="shared" si="17"/>
        <v>0.78065630397236618</v>
      </c>
    </row>
    <row r="254" spans="1:25" x14ac:dyDescent="0.25">
      <c r="A254" s="44" t="s">
        <v>272</v>
      </c>
      <c r="B254" s="4">
        <f>SUMIF('1.1-1 AGN Customer Numbers'!$A$6:$A$418,$A254,'1.1-1 AGN Customer Numbers'!$C$6:$C$418)</f>
        <v>1329</v>
      </c>
      <c r="C254" s="4">
        <f>IFERROR(INDEX('[30]1.6 AGN New Res Conn by suburb'!$H$2:$H$377,MATCH($A254,'[30]1.6 AGN New Res Conn by suburb'!$A$2:$A$377,0)),"")</f>
        <v>4</v>
      </c>
      <c r="D254" s="56">
        <f t="shared" si="14"/>
        <v>3.0097817908201654E-3</v>
      </c>
      <c r="E254" s="4">
        <f>IFERROR(INDEX('1.1-2 SAPN-Mar18'!$B$2:$B$1621,MATCH($A254,'1.1-2 SAPN-Mar18'!$A$2:$A$1621,0)),"")</f>
        <v>1524</v>
      </c>
      <c r="F254" s="56">
        <f t="shared" si="15"/>
        <v>0.87204724409448819</v>
      </c>
      <c r="G254" s="4">
        <f>VALUE(IFERROR(INDEX('[31]All MIRNs SA'!$B$5:$B$422,MATCH($A254,'[31]All MIRNs SA'!$A$5:$A$422,0)),""))</f>
        <v>5086</v>
      </c>
      <c r="H254" s="4" t="str">
        <f>INDEX('[30]1.6 Suburb to SA2'!$C$2:$C$467,MATCH('1.5 Residential Penetration'!$A254,'[30]1.6 Suburb to SA2'!$A$2:$A$467,0))</f>
        <v>Port Adelaide - East</v>
      </c>
      <c r="I254" s="4" t="str">
        <f>INDEX('[30]1.6 Suburb to SA2'!$D$2:$D$467,MATCH('1.5 Residential Penetration'!$A254,'[30]1.6 Suburb to SA2'!$A$2:$A$467,0))</f>
        <v>Adelaide - North</v>
      </c>
      <c r="J254" s="4">
        <f>SUMIF('1.1-1 AGN Customer Numbers'!$A$6:$A$418,$A254,'1.1-1 AGN Customer Numbers'!$D$6:$D$418)</f>
        <v>15</v>
      </c>
      <c r="V254" s="52" t="s">
        <v>289</v>
      </c>
      <c r="W254" s="50">
        <v>73</v>
      </c>
      <c r="X254" s="50">
        <v>95</v>
      </c>
      <c r="Y254" s="4">
        <f t="shared" si="17"/>
        <v>0.76842105263157889</v>
      </c>
    </row>
    <row r="255" spans="1:25" x14ac:dyDescent="0.25">
      <c r="A255" s="44" t="s">
        <v>270</v>
      </c>
      <c r="B255" s="4">
        <f>SUMIF('1.1-1 AGN Customer Numbers'!$A$6:$A$418,$A255,'1.1-1 AGN Customer Numbers'!$C$6:$C$418)</f>
        <v>1594</v>
      </c>
      <c r="C255" s="4">
        <f>IFERROR(INDEX('[30]1.6 AGN New Res Conn by suburb'!$H$2:$H$377,MATCH($A255,'[30]1.6 AGN New Res Conn by suburb'!$A$2:$A$377,0)),"")</f>
        <v>251</v>
      </c>
      <c r="D255" s="56">
        <f t="shared" si="14"/>
        <v>0.15746549560853199</v>
      </c>
      <c r="E255" s="4">
        <f>IFERROR(INDEX('1.1-2 SAPN-Mar18'!$B$2:$B$1621,MATCH($A255,'1.1-2 SAPN-Mar18'!$A$2:$A$1621,0)),"")</f>
        <v>2058</v>
      </c>
      <c r="F255" s="56">
        <f t="shared" si="15"/>
        <v>0.77453838678328479</v>
      </c>
      <c r="G255" s="4">
        <f>VALUE(IFERROR(INDEX('[31]All MIRNs SA'!$B$5:$B$422,MATCH($A255,'[31]All MIRNs SA'!$A$5:$A$422,0)),""))</f>
        <v>5046</v>
      </c>
      <c r="H255" s="4" t="str">
        <f>INDEX('[30]1.6 Suburb to SA2'!$C$2:$C$467,MATCH('1.5 Residential Penetration'!$A255,'[30]1.6 Suburb to SA2'!$A$2:$A$467,0))</f>
        <v>Marion</v>
      </c>
      <c r="I255" s="4" t="str">
        <f>INDEX('[30]1.6 Suburb to SA2'!$D$2:$D$467,MATCH('1.5 Residential Penetration'!$A255,'[30]1.6 Suburb to SA2'!$A$2:$A$467,0))</f>
        <v>Adelaide - South</v>
      </c>
      <c r="J255" s="4">
        <f>SUMIF('1.1-1 AGN Customer Numbers'!$A$6:$A$418,$A255,'1.1-1 AGN Customer Numbers'!$D$6:$D$418)</f>
        <v>54</v>
      </c>
      <c r="V255" s="52" t="s">
        <v>288</v>
      </c>
      <c r="W255" s="50">
        <v>1548</v>
      </c>
      <c r="X255" s="50">
        <v>1715</v>
      </c>
      <c r="Y255" s="4">
        <f t="shared" si="17"/>
        <v>0.90262390670553938</v>
      </c>
    </row>
    <row r="256" spans="1:25" x14ac:dyDescent="0.25">
      <c r="A256" s="44" t="s">
        <v>269</v>
      </c>
      <c r="B256" s="4">
        <f>SUMIF('1.1-1 AGN Customer Numbers'!$A$6:$A$418,$A256,'1.1-1 AGN Customer Numbers'!$C$6:$C$418)</f>
        <v>935</v>
      </c>
      <c r="C256" s="4">
        <f>IFERROR(INDEX('[30]1.6 AGN New Res Conn by suburb'!$H$2:$H$377,MATCH($A256,'[30]1.6 AGN New Res Conn by suburb'!$A$2:$A$377,0)),"")</f>
        <v>27</v>
      </c>
      <c r="D256" s="56">
        <f t="shared" si="14"/>
        <v>2.8877005347593583E-2</v>
      </c>
      <c r="E256" s="4">
        <f>IFERROR(INDEX('1.1-2 SAPN-Mar18'!$B$2:$B$1621,MATCH($A256,'1.1-2 SAPN-Mar18'!$A$2:$A$1621,0)),"")</f>
        <v>1133</v>
      </c>
      <c r="F256" s="56">
        <f t="shared" si="15"/>
        <v>0.82524271844660191</v>
      </c>
      <c r="G256" s="4">
        <f>VALUE(IFERROR(INDEX('[31]All MIRNs SA'!$B$5:$B$422,MATCH($A256,'[31]All MIRNs SA'!$A$5:$A$422,0)),""))</f>
        <v>5158</v>
      </c>
      <c r="H256" s="4" t="str">
        <f>INDEX('[30]1.6 Suburb to SA2'!$C$2:$C$467,MATCH('1.5 Residential Penetration'!$A256,'[30]1.6 Suburb to SA2'!$A$2:$A$467,0))</f>
        <v>Marion</v>
      </c>
      <c r="I256" s="4" t="str">
        <f>INDEX('[30]1.6 Suburb to SA2'!$D$2:$D$467,MATCH('1.5 Residential Penetration'!$A256,'[30]1.6 Suburb to SA2'!$A$2:$A$467,0))</f>
        <v>Adelaide - South</v>
      </c>
      <c r="J256" s="4">
        <f>SUMIF('1.1-1 AGN Customer Numbers'!$A$6:$A$418,$A256,'1.1-1 AGN Customer Numbers'!$D$6:$D$418)</f>
        <v>19</v>
      </c>
      <c r="V256" s="52" t="s">
        <v>285</v>
      </c>
      <c r="W256" s="50">
        <v>720</v>
      </c>
      <c r="X256" s="50">
        <v>837</v>
      </c>
      <c r="Y256" s="4">
        <f t="shared" si="17"/>
        <v>0.86021505376344087</v>
      </c>
    </row>
    <row r="257" spans="1:25" x14ac:dyDescent="0.25">
      <c r="A257" s="44" t="s">
        <v>268</v>
      </c>
      <c r="B257" s="4">
        <f>SUMIF('1.1-1 AGN Customer Numbers'!$A$6:$A$418,$A257,'1.1-1 AGN Customer Numbers'!$C$6:$C$418)</f>
        <v>324</v>
      </c>
      <c r="C257" s="4">
        <f>IFERROR(INDEX('[30]1.6 AGN New Res Conn by suburb'!$H$2:$H$377,MATCH($A257,'[30]1.6 AGN New Res Conn by suburb'!$A$2:$A$377,0)),"")</f>
        <v>24</v>
      </c>
      <c r="D257" s="56">
        <f t="shared" si="14"/>
        <v>7.407407407407407E-2</v>
      </c>
      <c r="E257" s="4">
        <f>IFERROR(INDEX('1.1-2 SAPN-Mar18'!$B$2:$B$1621,MATCH($A257,'1.1-2 SAPN-Mar18'!$A$2:$A$1621,0)),"")</f>
        <v>628</v>
      </c>
      <c r="F257" s="56">
        <f t="shared" si="15"/>
        <v>0.51592356687898089</v>
      </c>
      <c r="G257" s="4">
        <f>VALUE(IFERROR(INDEX('[31]All MIRNs SA'!$B$5:$B$422,MATCH($A257,'[31]All MIRNs SA'!$A$5:$A$422,0)),""))</f>
        <v>5168</v>
      </c>
      <c r="H257" s="4" t="str">
        <f>INDEX('[30]1.6 Suburb to SA2'!$C$2:$C$467,MATCH('1.5 Residential Penetration'!$A257,'[30]1.6 Suburb to SA2'!$A$2:$A$467,0))</f>
        <v>Onkaparinga</v>
      </c>
      <c r="I257" s="4" t="str">
        <f>INDEX('[30]1.6 Suburb to SA2'!$D$2:$D$467,MATCH('1.5 Residential Penetration'!$A257,'[30]1.6 Suburb to SA2'!$A$2:$A$467,0))</f>
        <v>Adelaide - South</v>
      </c>
      <c r="J257" s="4">
        <f>SUMIF('1.1-1 AGN Customer Numbers'!$A$6:$A$418,$A257,'1.1-1 AGN Customer Numbers'!$D$6:$D$418)</f>
        <v>6</v>
      </c>
      <c r="V257" s="52" t="s">
        <v>270</v>
      </c>
      <c r="W257" s="50">
        <v>1568</v>
      </c>
      <c r="X257" s="50">
        <v>2058</v>
      </c>
      <c r="Y257" s="4">
        <f t="shared" si="17"/>
        <v>0.76190476190476186</v>
      </c>
    </row>
    <row r="258" spans="1:25" x14ac:dyDescent="0.25">
      <c r="A258" s="44" t="s">
        <v>266</v>
      </c>
      <c r="B258" s="4">
        <f>SUMIF('1.1-1 AGN Customer Numbers'!$A$6:$A$418,$A258,'1.1-1 AGN Customer Numbers'!$C$6:$C$418)</f>
        <v>1161</v>
      </c>
      <c r="C258" s="4">
        <f>IFERROR(INDEX('[30]1.6 AGN New Res Conn by suburb'!$H$2:$H$377,MATCH($A258,'[30]1.6 AGN New Res Conn by suburb'!$A$2:$A$377,0)),"")</f>
        <v>41</v>
      </c>
      <c r="D258" s="56">
        <f t="shared" si="14"/>
        <v>3.5314384151593457E-2</v>
      </c>
      <c r="E258" s="4">
        <f>IFERROR(INDEX('1.1-2 SAPN-Mar18'!$B$2:$B$1621,MATCH($A258,'1.1-2 SAPN-Mar18'!$A$2:$A$1621,0)),"")</f>
        <v>1439</v>
      </c>
      <c r="F258" s="56">
        <f t="shared" si="15"/>
        <v>0.80681028492008344</v>
      </c>
      <c r="G258" s="4">
        <f>VALUE(IFERROR(INDEX('[31]All MIRNs SA'!$B$5:$B$422,MATCH($A258,'[31]All MIRNs SA'!$A$5:$A$422,0)),""))</f>
        <v>5161</v>
      </c>
      <c r="H258" s="4" t="str">
        <f>INDEX('[30]1.6 Suburb to SA2'!$C$2:$C$467,MATCH('1.5 Residential Penetration'!$A258,'[30]1.6 Suburb to SA2'!$A$2:$A$467,0))</f>
        <v>Onkaparinga</v>
      </c>
      <c r="I258" s="4" t="str">
        <f>INDEX('[30]1.6 Suburb to SA2'!$D$2:$D$467,MATCH('1.5 Residential Penetration'!$A258,'[30]1.6 Suburb to SA2'!$A$2:$A$467,0))</f>
        <v>Adelaide - South</v>
      </c>
      <c r="J258" s="4">
        <f>SUMIF('1.1-1 AGN Customer Numbers'!$A$6:$A$418,$A258,'1.1-1 AGN Customer Numbers'!$D$6:$D$418)</f>
        <v>30</v>
      </c>
      <c r="V258" s="52" t="s">
        <v>269</v>
      </c>
      <c r="W258" s="50">
        <v>928</v>
      </c>
      <c r="X258" s="50">
        <v>1133</v>
      </c>
      <c r="Y258" s="4">
        <f t="shared" si="17"/>
        <v>0.81906443071491619</v>
      </c>
    </row>
    <row r="259" spans="1:25" x14ac:dyDescent="0.25">
      <c r="A259" s="44" t="s">
        <v>265</v>
      </c>
      <c r="B259" s="4">
        <f>SUMIF('1.1-1 AGN Customer Numbers'!$A$6:$A$418,$A259,'1.1-1 AGN Customer Numbers'!$C$6:$C$418)</f>
        <v>628</v>
      </c>
      <c r="C259" s="4">
        <f>IFERROR(INDEX('[30]1.6 AGN New Res Conn by suburb'!$H$2:$H$377,MATCH($A259,'[30]1.6 AGN New Res Conn by suburb'!$A$2:$A$377,0)),"")</f>
        <v>5</v>
      </c>
      <c r="D259" s="56">
        <f t="shared" si="14"/>
        <v>7.9617834394904458E-3</v>
      </c>
      <c r="E259" s="4">
        <f>IFERROR(INDEX('1.1-2 SAPN-Mar18'!$B$2:$B$1621,MATCH($A259,'1.1-2 SAPN-Mar18'!$A$2:$A$1621,0)),"")</f>
        <v>910</v>
      </c>
      <c r="F259" s="56">
        <f t="shared" si="15"/>
        <v>0.6901098901098901</v>
      </c>
      <c r="G259" s="4">
        <f>VALUE(IFERROR(INDEX('[31]All MIRNs SA'!$B$5:$B$422,MATCH($A259,'[31]All MIRNs SA'!$A$5:$A$422,0)),""))</f>
        <v>5163</v>
      </c>
      <c r="H259" s="4" t="str">
        <f>INDEX('[30]1.6 Suburb to SA2'!$C$2:$C$467,MATCH('1.5 Residential Penetration'!$A259,'[30]1.6 Suburb to SA2'!$A$2:$A$467,0))</f>
        <v>Onkaparinga</v>
      </c>
      <c r="I259" s="4" t="str">
        <f>INDEX('[30]1.6 Suburb to SA2'!$D$2:$D$467,MATCH('1.5 Residential Penetration'!$A259,'[30]1.6 Suburb to SA2'!$A$2:$A$467,0))</f>
        <v>Adelaide - South</v>
      </c>
      <c r="J259" s="4">
        <f>SUMIF('1.1-1 AGN Customer Numbers'!$A$6:$A$418,$A259,'1.1-1 AGN Customer Numbers'!$D$6:$D$418)</f>
        <v>1</v>
      </c>
      <c r="V259" s="52" t="s">
        <v>268</v>
      </c>
      <c r="W259" s="50">
        <v>322</v>
      </c>
      <c r="X259" s="50">
        <v>628</v>
      </c>
      <c r="Y259" s="4">
        <f t="shared" si="17"/>
        <v>0.51273885350318471</v>
      </c>
    </row>
    <row r="260" spans="1:25" x14ac:dyDescent="0.25">
      <c r="A260" s="44" t="s">
        <v>263</v>
      </c>
      <c r="B260" s="4">
        <f>SUMIF('1.1-1 AGN Customer Numbers'!$A$6:$A$418,$A260,'1.1-1 AGN Customer Numbers'!$C$6:$C$418)</f>
        <v>790</v>
      </c>
      <c r="C260" s="4">
        <f>IFERROR(INDEX('[30]1.6 AGN New Res Conn by suburb'!$H$2:$H$377,MATCH($A260,'[30]1.6 AGN New Res Conn by suburb'!$A$2:$A$377,0)),"")</f>
        <v>57</v>
      </c>
      <c r="D260" s="56">
        <f t="shared" ref="D260:D323" si="18">IFERROR(C260/B260,"")</f>
        <v>7.2151898734177211E-2</v>
      </c>
      <c r="E260" s="4">
        <f>IFERROR(INDEX('1.1-2 SAPN-Mar18'!$B$2:$B$1621,MATCH($A260,'1.1-2 SAPN-Mar18'!$A$2:$A$1621,0)),"")</f>
        <v>877</v>
      </c>
      <c r="F260" s="56">
        <f t="shared" ref="F260:F323" si="19">IFERROR(B260/E260,0)</f>
        <v>0.90079817559863173</v>
      </c>
      <c r="G260" s="4">
        <f>VALUE(IFERROR(INDEX('[31]All MIRNs SA'!$B$5:$B$422,MATCH($A260,'[31]All MIRNs SA'!$A$5:$A$422,0)),""))</f>
        <v>5017</v>
      </c>
      <c r="H260" s="4" t="str">
        <f>INDEX('[30]1.6 Suburb to SA2'!$C$2:$C$467,MATCH('1.5 Residential Penetration'!$A260,'[30]1.6 Suburb to SA2'!$A$2:$A$467,0))</f>
        <v>Port Adelaide - West</v>
      </c>
      <c r="I260" s="4" t="str">
        <f>INDEX('[30]1.6 Suburb to SA2'!$D$2:$D$467,MATCH('1.5 Residential Penetration'!$A260,'[30]1.6 Suburb to SA2'!$A$2:$A$467,0))</f>
        <v>Adelaide - West</v>
      </c>
      <c r="J260" s="4">
        <f>SUMIF('1.1-1 AGN Customer Numbers'!$A$6:$A$418,$A260,'1.1-1 AGN Customer Numbers'!$D$6:$D$418)</f>
        <v>14</v>
      </c>
      <c r="V260" s="52" t="s">
        <v>266</v>
      </c>
      <c r="W260" s="50">
        <v>1153</v>
      </c>
      <c r="X260" s="50">
        <v>1439</v>
      </c>
      <c r="Y260" s="4">
        <f t="shared" si="17"/>
        <v>0.8012508686587908</v>
      </c>
    </row>
    <row r="261" spans="1:25" x14ac:dyDescent="0.25">
      <c r="A261" s="44" t="s">
        <v>262</v>
      </c>
      <c r="B261" s="4">
        <f>SUMIF('1.1-1 AGN Customer Numbers'!$A$6:$A$418,$A261,'1.1-1 AGN Customer Numbers'!$C$6:$C$418)</f>
        <v>835</v>
      </c>
      <c r="C261" s="4">
        <f>IFERROR(INDEX('[30]1.6 AGN New Res Conn by suburb'!$H$2:$H$377,MATCH($A261,'[30]1.6 AGN New Res Conn by suburb'!$A$2:$A$377,0)),"")</f>
        <v>28</v>
      </c>
      <c r="D261" s="56">
        <f t="shared" si="18"/>
        <v>3.3532934131736525E-2</v>
      </c>
      <c r="E261" s="4">
        <f>IFERROR(INDEX('1.1-2 SAPN-Mar18'!$B$2:$B$1621,MATCH($A261,'1.1-2 SAPN-Mar18'!$A$2:$A$1621,0)),"")</f>
        <v>907</v>
      </c>
      <c r="F261" s="56">
        <f t="shared" si="19"/>
        <v>0.9206174200661521</v>
      </c>
      <c r="G261" s="4">
        <f>VALUE(IFERROR(INDEX('[31]All MIRNs SA'!$B$5:$B$422,MATCH($A261,'[31]All MIRNs SA'!$A$5:$A$422,0)),""))</f>
        <v>5166</v>
      </c>
      <c r="H261" s="4" t="str">
        <f>INDEX('[30]1.6 Suburb to SA2'!$C$2:$C$467,MATCH('1.5 Residential Penetration'!$A261,'[30]1.6 Suburb to SA2'!$A$2:$A$467,0))</f>
        <v>Onkaparinga</v>
      </c>
      <c r="I261" s="4" t="str">
        <f>INDEX('[30]1.6 Suburb to SA2'!$D$2:$D$467,MATCH('1.5 Residential Penetration'!$A261,'[30]1.6 Suburb to SA2'!$A$2:$A$467,0))</f>
        <v>Adelaide - South</v>
      </c>
      <c r="J261" s="4">
        <f>SUMIF('1.1-1 AGN Customer Numbers'!$A$6:$A$418,$A261,'1.1-1 AGN Customer Numbers'!$D$6:$D$418)</f>
        <v>10</v>
      </c>
      <c r="V261" s="52" t="s">
        <v>265</v>
      </c>
      <c r="W261" s="50">
        <v>628</v>
      </c>
      <c r="X261" s="50">
        <v>910</v>
      </c>
      <c r="Y261" s="4">
        <f t="shared" si="17"/>
        <v>0.6901098901098901</v>
      </c>
    </row>
    <row r="262" spans="1:25" x14ac:dyDescent="0.25">
      <c r="A262" s="44" t="s">
        <v>260</v>
      </c>
      <c r="B262" s="4">
        <f>SUMIF('1.1-1 AGN Customer Numbers'!$A$6:$A$418,$A262,'1.1-1 AGN Customer Numbers'!$C$6:$C$418)</f>
        <v>795</v>
      </c>
      <c r="C262" s="4">
        <f>IFERROR(INDEX('[30]1.6 AGN New Res Conn by suburb'!$H$2:$H$377,MATCH($A262,'[30]1.6 AGN New Res Conn by suburb'!$A$2:$A$377,0)),"")</f>
        <v>47</v>
      </c>
      <c r="D262" s="56">
        <f t="shared" si="18"/>
        <v>5.9119496855345913E-2</v>
      </c>
      <c r="E262" s="4">
        <f>IFERROR(INDEX('1.1-2 SAPN-Mar18'!$B$2:$B$1621,MATCH($A262,'1.1-2 SAPN-Mar18'!$A$2:$A$1621,0)),"")</f>
        <v>1109</v>
      </c>
      <c r="F262" s="56">
        <f t="shared" si="19"/>
        <v>0.71686203787195668</v>
      </c>
      <c r="G262" s="4">
        <f>VALUE(IFERROR(INDEX('[31]All MIRNs SA'!$B$5:$B$422,MATCH($A262,'[31]All MIRNs SA'!$A$5:$A$422,0)),""))</f>
        <v>5013</v>
      </c>
      <c r="H262" s="4" t="str">
        <f>INDEX('[30]1.6 Suburb to SA2'!$C$2:$C$467,MATCH('1.5 Residential Penetration'!$A262,'[30]1.6 Suburb to SA2'!$A$2:$A$467,0))</f>
        <v>Port Adelaide - West</v>
      </c>
      <c r="I262" s="4" t="str">
        <f>INDEX('[30]1.6 Suburb to SA2'!$D$2:$D$467,MATCH('1.5 Residential Penetration'!$A262,'[30]1.6 Suburb to SA2'!$A$2:$A$467,0))</f>
        <v>Adelaide - West</v>
      </c>
      <c r="J262" s="4">
        <f>SUMIF('1.1-1 AGN Customer Numbers'!$A$6:$A$418,$A262,'1.1-1 AGN Customer Numbers'!$D$6:$D$418)</f>
        <v>13</v>
      </c>
      <c r="V262" s="52" t="s">
        <v>262</v>
      </c>
      <c r="W262" s="50">
        <v>835</v>
      </c>
      <c r="X262" s="50">
        <v>907</v>
      </c>
      <c r="Y262" s="4">
        <f t="shared" ref="Y262:Y293" si="20">W262/X262</f>
        <v>0.9206174200661521</v>
      </c>
    </row>
    <row r="263" spans="1:25" x14ac:dyDescent="0.25">
      <c r="A263" s="44" t="s">
        <v>259</v>
      </c>
      <c r="B263" s="4">
        <f>SUMIF('1.1-1 AGN Customer Numbers'!$A$6:$A$418,$A263,'1.1-1 AGN Customer Numbers'!$C$6:$C$418)</f>
        <v>330</v>
      </c>
      <c r="C263" s="4" t="str">
        <f>IFERROR(INDEX('[30]1.6 AGN New Res Conn by suburb'!$H$2:$H$377,MATCH($A263,'[30]1.6 AGN New Res Conn by suburb'!$A$2:$A$377,0)),"")</f>
        <v/>
      </c>
      <c r="D263" s="56" t="str">
        <f t="shared" si="18"/>
        <v/>
      </c>
      <c r="E263" s="4">
        <f>IFERROR(INDEX('1.1-2 SAPN-Mar18'!$B$2:$B$1621,MATCH($A263,'1.1-2 SAPN-Mar18'!$A$2:$A$1621,0)),"")</f>
        <v>396</v>
      </c>
      <c r="F263" s="56">
        <f t="shared" si="19"/>
        <v>0.83333333333333337</v>
      </c>
      <c r="G263" s="4">
        <f>VALUE(IFERROR(INDEX('[31]All MIRNs SA'!$B$5:$B$422,MATCH($A263,'[31]All MIRNs SA'!$A$5:$A$422,0)),""))</f>
        <v>5082</v>
      </c>
      <c r="H263" s="4" t="str">
        <f>INDEX('[30]1.6 Suburb to SA2'!$C$2:$C$467,MATCH('1.5 Residential Penetration'!$A263,'[30]1.6 Suburb to SA2'!$A$2:$A$467,0))</f>
        <v>Prospect - Walkerville</v>
      </c>
      <c r="I263" s="4" t="str">
        <f>INDEX('[30]1.6 Suburb to SA2'!$D$2:$D$467,MATCH('1.5 Residential Penetration'!$A263,'[30]1.6 Suburb to SA2'!$A$2:$A$467,0))</f>
        <v>Adelaide - Central and Hills</v>
      </c>
      <c r="J263" s="4">
        <f>SUMIF('1.1-1 AGN Customer Numbers'!$A$6:$A$418,$A263,'1.1-1 AGN Customer Numbers'!$D$6:$D$418)</f>
        <v>4</v>
      </c>
      <c r="V263" s="52" t="s">
        <v>258</v>
      </c>
      <c r="W263" s="50">
        <v>730</v>
      </c>
      <c r="X263" s="50">
        <v>979</v>
      </c>
      <c r="Y263" s="4">
        <f t="shared" si="20"/>
        <v>0.74565883554647605</v>
      </c>
    </row>
    <row r="264" spans="1:25" x14ac:dyDescent="0.25">
      <c r="A264" s="44" t="s">
        <v>258</v>
      </c>
      <c r="B264" s="4">
        <f>SUMIF('1.1-1 AGN Customer Numbers'!$A$6:$A$418,$A264,'1.1-1 AGN Customer Numbers'!$C$6:$C$418)</f>
        <v>729</v>
      </c>
      <c r="C264" s="4">
        <f>IFERROR(INDEX('[30]1.6 AGN New Res Conn by suburb'!$H$2:$H$377,MATCH($A264,'[30]1.6 AGN New Res Conn by suburb'!$A$2:$A$377,0)),"")</f>
        <v>23</v>
      </c>
      <c r="D264" s="56">
        <f t="shared" si="18"/>
        <v>3.1550068587105622E-2</v>
      </c>
      <c r="E264" s="4">
        <f>IFERROR(INDEX('1.1-2 SAPN-Mar18'!$B$2:$B$1621,MATCH($A264,'1.1-2 SAPN-Mar18'!$A$2:$A$1621,0)),"")</f>
        <v>979</v>
      </c>
      <c r="F264" s="56">
        <f t="shared" si="19"/>
        <v>0.74463738508682331</v>
      </c>
      <c r="G264" s="4">
        <f>VALUE(IFERROR(INDEX('[31]All MIRNs SA'!$B$5:$B$422,MATCH($A264,'[31]All MIRNs SA'!$A$5:$A$422,0)),""))</f>
        <v>5041</v>
      </c>
      <c r="H264" s="4" t="str">
        <f>INDEX('[30]1.6 Suburb to SA2'!$C$2:$C$467,MATCH('1.5 Residential Penetration'!$A264,'[30]1.6 Suburb to SA2'!$A$2:$A$467,0))</f>
        <v>Mitcham</v>
      </c>
      <c r="I264" s="4" t="str">
        <f>INDEX('[30]1.6 Suburb to SA2'!$D$2:$D$467,MATCH('1.5 Residential Penetration'!$A264,'[30]1.6 Suburb to SA2'!$A$2:$A$467,0))</f>
        <v>Adelaide - South</v>
      </c>
      <c r="J264" s="4">
        <f>SUMIF('1.1-1 AGN Customer Numbers'!$A$6:$A$418,$A264,'1.1-1 AGN Customer Numbers'!$D$6:$D$418)</f>
        <v>5</v>
      </c>
      <c r="V264" s="52" t="s">
        <v>247</v>
      </c>
      <c r="W264" s="50">
        <v>1208</v>
      </c>
      <c r="X264" s="50">
        <v>1489</v>
      </c>
      <c r="Y264" s="4">
        <f t="shared" si="20"/>
        <v>0.81128274009402279</v>
      </c>
    </row>
    <row r="265" spans="1:25" x14ac:dyDescent="0.25">
      <c r="A265" s="44" t="s">
        <v>257</v>
      </c>
      <c r="B265" s="4">
        <f>SUMIF('1.1-1 AGN Customer Numbers'!$A$6:$A$418,$A265,'1.1-1 AGN Customer Numbers'!$C$6:$C$418)</f>
        <v>2623</v>
      </c>
      <c r="C265" s="4">
        <f>IFERROR(INDEX('[30]1.6 AGN New Res Conn by suburb'!$H$2:$H$377,MATCH($A265,'[30]1.6 AGN New Res Conn by suburb'!$A$2:$A$377,0)),"")</f>
        <v>93</v>
      </c>
      <c r="D265" s="56">
        <f t="shared" si="18"/>
        <v>3.5455585207777356E-2</v>
      </c>
      <c r="E265" s="4">
        <f>IFERROR(INDEX('1.1-2 SAPN-Mar18'!$B$2:$B$1621,MATCH($A265,'1.1-2 SAPN-Mar18'!$A$2:$A$1621,0)),"")</f>
        <v>2714</v>
      </c>
      <c r="F265" s="56">
        <f t="shared" si="19"/>
        <v>0.96647015475313192</v>
      </c>
      <c r="G265" s="4">
        <f>VALUE(IFERROR(INDEX('[31]All MIRNs SA'!$B$5:$B$422,MATCH($A265,'[31]All MIRNs SA'!$A$5:$A$422,0)),""))</f>
        <v>5096</v>
      </c>
      <c r="H265" s="4" t="str">
        <f>INDEX('[30]1.6 Suburb to SA2'!$C$2:$C$467,MATCH('1.5 Residential Penetration'!$A265,'[30]1.6 Suburb to SA2'!$A$2:$A$467,0))</f>
        <v>Salisbury</v>
      </c>
      <c r="I265" s="4" t="str">
        <f>INDEX('[30]1.6 Suburb to SA2'!$D$2:$D$467,MATCH('1.5 Residential Penetration'!$A265,'[30]1.6 Suburb to SA2'!$A$2:$A$467,0))</f>
        <v>Adelaide - North</v>
      </c>
      <c r="J265" s="4">
        <f>SUMIF('1.1-1 AGN Customer Numbers'!$A$6:$A$418,$A265,'1.1-1 AGN Customer Numbers'!$D$6:$D$418)</f>
        <v>15</v>
      </c>
      <c r="V265" s="52" t="s">
        <v>243</v>
      </c>
      <c r="W265" s="50">
        <v>1062</v>
      </c>
      <c r="X265" s="50">
        <v>1348</v>
      </c>
      <c r="Y265" s="4">
        <f t="shared" si="20"/>
        <v>0.78783382789317502</v>
      </c>
    </row>
    <row r="266" spans="1:25" x14ac:dyDescent="0.25">
      <c r="A266" s="44" t="s">
        <v>256</v>
      </c>
      <c r="B266" s="4">
        <f>SUMIF('1.1-1 AGN Customer Numbers'!$A$6:$A$418,$A266,'1.1-1 AGN Customer Numbers'!$C$6:$C$418)</f>
        <v>1122</v>
      </c>
      <c r="C266" s="4">
        <f>IFERROR(INDEX('[30]1.6 AGN New Res Conn by suburb'!$H$2:$H$377,MATCH($A266,'[30]1.6 AGN New Res Conn by suburb'!$A$2:$A$377,0)),"")</f>
        <v>17</v>
      </c>
      <c r="D266" s="56">
        <f t="shared" si="18"/>
        <v>1.5151515151515152E-2</v>
      </c>
      <c r="E266" s="4">
        <f>IFERROR(INDEX('1.1-2 SAPN-Mar18'!$B$2:$B$1621,MATCH($A266,'1.1-2 SAPN-Mar18'!$A$2:$A$1621,0)),"")</f>
        <v>1464</v>
      </c>
      <c r="F266" s="56">
        <f t="shared" si="19"/>
        <v>0.76639344262295084</v>
      </c>
      <c r="G266" s="4">
        <f>VALUE(IFERROR(INDEX('[31]All MIRNs SA'!$B$5:$B$422,MATCH($A266,'[31]All MIRNs SA'!$A$5:$A$422,0)),""))</f>
        <v>5096</v>
      </c>
      <c r="H266" s="4" t="str">
        <f>INDEX('[30]1.6 Suburb to SA2'!$C$2:$C$467,MATCH('1.5 Residential Penetration'!$A266,'[30]1.6 Suburb to SA2'!$A$2:$A$467,0))</f>
        <v>Salisbury</v>
      </c>
      <c r="I266" s="4" t="str">
        <f>INDEX('[30]1.6 Suburb to SA2'!$D$2:$D$467,MATCH('1.5 Residential Penetration'!$A266,'[30]1.6 Suburb to SA2'!$A$2:$A$467,0))</f>
        <v>Adelaide - North</v>
      </c>
      <c r="J266" s="4">
        <f>SUMIF('1.1-1 AGN Customer Numbers'!$A$6:$A$418,$A266,'1.1-1 AGN Customer Numbers'!$D$6:$D$418)</f>
        <v>28</v>
      </c>
      <c r="V266" s="52" t="s">
        <v>230</v>
      </c>
      <c r="W266" s="50">
        <v>1321</v>
      </c>
      <c r="X266" s="50">
        <v>1607</v>
      </c>
      <c r="Y266" s="4">
        <f t="shared" si="20"/>
        <v>0.82202862476664595</v>
      </c>
    </row>
    <row r="267" spans="1:25" x14ac:dyDescent="0.25">
      <c r="A267" s="44" t="s">
        <v>254</v>
      </c>
      <c r="B267" s="4">
        <f>SUMIF('1.1-1 AGN Customer Numbers'!$A$6:$A$418,$A267,'1.1-1 AGN Customer Numbers'!$C$6:$C$418)</f>
        <v>1052</v>
      </c>
      <c r="C267" s="4">
        <f>IFERROR(INDEX('[30]1.6 AGN New Res Conn by suburb'!$H$2:$H$377,MATCH($A267,'[30]1.6 AGN New Res Conn by suburb'!$A$2:$A$377,0)),"")</f>
        <v>34</v>
      </c>
      <c r="D267" s="56">
        <f t="shared" si="18"/>
        <v>3.2319391634980987E-2</v>
      </c>
      <c r="E267" s="4">
        <f>IFERROR(INDEX('1.1-2 SAPN-Mar18'!$B$2:$B$1621,MATCH($A267,'1.1-2 SAPN-Mar18'!$A$2:$A$1621,0)),"")</f>
        <v>1276</v>
      </c>
      <c r="F267" s="56">
        <f t="shared" si="19"/>
        <v>0.82445141065830718</v>
      </c>
      <c r="G267" s="4">
        <f>VALUE(IFERROR(INDEX('[31]All MIRNs SA'!$B$5:$B$422,MATCH($A267,'[31]All MIRNs SA'!$A$5:$A$422,0)),""))</f>
        <v>5093</v>
      </c>
      <c r="H267" s="4" t="str">
        <f>INDEX('[30]1.6 Suburb to SA2'!$C$2:$C$467,MATCH('1.5 Residential Penetration'!$A267,'[30]1.6 Suburb to SA2'!$A$2:$A$467,0))</f>
        <v>Salisbury</v>
      </c>
      <c r="I267" s="4" t="str">
        <f>INDEX('[30]1.6 Suburb to SA2'!$D$2:$D$467,MATCH('1.5 Residential Penetration'!$A267,'[30]1.6 Suburb to SA2'!$A$2:$A$467,0))</f>
        <v>Adelaide - North</v>
      </c>
      <c r="J267" s="4">
        <f>SUMIF('1.1-1 AGN Customer Numbers'!$A$6:$A$418,$A267,'1.1-1 AGN Customer Numbers'!$D$6:$D$418)</f>
        <v>17</v>
      </c>
      <c r="V267" s="52" t="s">
        <v>225</v>
      </c>
      <c r="W267" s="50">
        <v>1051</v>
      </c>
      <c r="X267" s="50">
        <v>1434</v>
      </c>
      <c r="Y267" s="4">
        <f t="shared" si="20"/>
        <v>0.73291492329149233</v>
      </c>
    </row>
    <row r="268" spans="1:25" x14ac:dyDescent="0.25">
      <c r="A268" s="44" t="s">
        <v>253</v>
      </c>
      <c r="B268" s="4">
        <f>SUMIF('1.1-1 AGN Customer Numbers'!$A$6:$A$418,$A268,'1.1-1 AGN Customer Numbers'!$C$6:$C$418)</f>
        <v>2440</v>
      </c>
      <c r="C268" s="4">
        <f>IFERROR(INDEX('[30]1.6 AGN New Res Conn by suburb'!$H$2:$H$377,MATCH($A268,'[30]1.6 AGN New Res Conn by suburb'!$A$2:$A$377,0)),"")</f>
        <v>196</v>
      </c>
      <c r="D268" s="56">
        <f t="shared" si="18"/>
        <v>8.0327868852459017E-2</v>
      </c>
      <c r="E268" s="4">
        <f>IFERROR(INDEX('1.1-2 SAPN-Mar18'!$B$2:$B$1621,MATCH($A268,'1.1-2 SAPN-Mar18'!$A$2:$A$1621,0)),"")</f>
        <v>2918</v>
      </c>
      <c r="F268" s="56">
        <f t="shared" si="19"/>
        <v>0.83618917066483889</v>
      </c>
      <c r="G268" s="4">
        <f>VALUE(IFERROR(INDEX('[31]All MIRNs SA'!$B$5:$B$422,MATCH($A268,'[31]All MIRNs SA'!$A$5:$A$422,0)),""))</f>
        <v>5075</v>
      </c>
      <c r="H268" s="4" t="str">
        <f>INDEX('[30]1.6 Suburb to SA2'!$C$2:$C$467,MATCH('1.5 Residential Penetration'!$A268,'[30]1.6 Suburb to SA2'!$A$2:$A$467,0))</f>
        <v>Campbelltown</v>
      </c>
      <c r="I268" s="4" t="str">
        <f>INDEX('[30]1.6 Suburb to SA2'!$D$2:$D$467,MATCH('1.5 Residential Penetration'!$A268,'[30]1.6 Suburb to SA2'!$A$2:$A$467,0))</f>
        <v>Adelaide - Central and Hills</v>
      </c>
      <c r="J268" s="4">
        <f>SUMIF('1.1-1 AGN Customer Numbers'!$A$6:$A$418,$A268,'1.1-1 AGN Customer Numbers'!$D$6:$D$418)</f>
        <v>29</v>
      </c>
      <c r="V268" s="52" t="s">
        <v>224</v>
      </c>
      <c r="W268" s="50">
        <v>1001</v>
      </c>
      <c r="X268" s="50">
        <v>1262</v>
      </c>
      <c r="Y268" s="4">
        <f t="shared" si="20"/>
        <v>0.79318541996830427</v>
      </c>
    </row>
    <row r="269" spans="1:25" x14ac:dyDescent="0.25">
      <c r="A269" s="44" t="s">
        <v>251</v>
      </c>
      <c r="B269" s="4">
        <f>SUMIF('1.1-1 AGN Customer Numbers'!$A$6:$A$418,$A269,'1.1-1 AGN Customer Numbers'!$C$6:$C$418)</f>
        <v>0</v>
      </c>
      <c r="C269" s="4" t="str">
        <f>IFERROR(INDEX('[30]1.6 AGN New Res Conn by suburb'!$H$2:$H$377,MATCH($A269,'[30]1.6 AGN New Res Conn by suburb'!$A$2:$A$377,0)),"")</f>
        <v/>
      </c>
      <c r="D269" s="56" t="str">
        <f t="shared" si="18"/>
        <v/>
      </c>
      <c r="E269" s="4" t="str">
        <f>IFERROR(INDEX('1.1-2 SAPN-Mar18'!$B$2:$B$1621,MATCH($A269,'1.1-2 SAPN-Mar18'!$A$2:$A$1621,0)),"")</f>
        <v/>
      </c>
      <c r="F269" s="56">
        <f t="shared" si="19"/>
        <v>0</v>
      </c>
      <c r="G269" s="4">
        <f>VALUE(IFERROR(INDEX('[31]All MIRNs SA'!$B$5:$B$422,MATCH($A269,'[31]All MIRNs SA'!$A$5:$A$422,0)),""))</f>
        <v>5106</v>
      </c>
      <c r="H269" s="4" t="str">
        <f>INDEX('[30]1.6 Suburb to SA2'!$C$2:$C$467,MATCH('1.5 Residential Penetration'!$A269,'[30]1.6 Suburb to SA2'!$A$2:$A$467,0))</f>
        <v>Salisbury</v>
      </c>
      <c r="I269" s="4" t="str">
        <f>INDEX('[30]1.6 Suburb to SA2'!$D$2:$D$467,MATCH('1.5 Residential Penetration'!$A269,'[30]1.6 Suburb to SA2'!$A$2:$A$467,0))</f>
        <v>Adelaide - North</v>
      </c>
      <c r="J269" s="4">
        <f>SUMIF('1.1-1 AGN Customer Numbers'!$A$6:$A$418,$A269,'1.1-1 AGN Customer Numbers'!$D$6:$D$418)</f>
        <v>9</v>
      </c>
      <c r="V269" s="52" t="s">
        <v>219</v>
      </c>
      <c r="W269" s="50">
        <v>31</v>
      </c>
      <c r="X269" s="50">
        <v>1018</v>
      </c>
      <c r="Y269" s="4">
        <f t="shared" si="20"/>
        <v>3.0451866404715127E-2</v>
      </c>
    </row>
    <row r="270" spans="1:25" x14ac:dyDescent="0.25">
      <c r="A270" s="44" t="s">
        <v>250</v>
      </c>
      <c r="B270" s="4">
        <f>SUMIF('1.1-1 AGN Customer Numbers'!$A$6:$A$418,$A270,'1.1-1 AGN Customer Numbers'!$C$6:$C$418)</f>
        <v>5895</v>
      </c>
      <c r="C270" s="4">
        <f>IFERROR(INDEX('[30]1.6 AGN New Res Conn by suburb'!$H$2:$H$377,MATCH($A270,'[30]1.6 AGN New Res Conn by suburb'!$A$2:$A$377,0)),"")</f>
        <v>547</v>
      </c>
      <c r="D270" s="56">
        <f t="shared" si="18"/>
        <v>9.2790500424088207E-2</v>
      </c>
      <c r="E270" s="4">
        <f>IFERROR(INDEX('1.1-2 SAPN-Mar18'!$B$2:$B$1621,MATCH($A270,'1.1-2 SAPN-Mar18'!$A$2:$A$1621,0)),"")</f>
        <v>6188</v>
      </c>
      <c r="F270" s="56">
        <f t="shared" si="19"/>
        <v>0.95265029088558495</v>
      </c>
      <c r="G270" s="4">
        <f>VALUE(IFERROR(INDEX('[31]All MIRNs SA'!$B$5:$B$422,MATCH($A270,'[31]All MIRNs SA'!$A$5:$A$422,0)),""))</f>
        <v>5107</v>
      </c>
      <c r="H270" s="4" t="str">
        <f>INDEX('[30]1.6 Suburb to SA2'!$C$2:$C$467,MATCH('1.5 Residential Penetration'!$A270,'[30]1.6 Suburb to SA2'!$A$2:$A$467,0))</f>
        <v>Salisbury</v>
      </c>
      <c r="I270" s="4" t="str">
        <f>INDEX('[30]1.6 Suburb to SA2'!$D$2:$D$467,MATCH('1.5 Residential Penetration'!$A270,'[30]1.6 Suburb to SA2'!$A$2:$A$467,0))</f>
        <v>Adelaide - North</v>
      </c>
      <c r="J270" s="4">
        <f>SUMIF('1.1-1 AGN Customer Numbers'!$A$6:$A$418,$A270,'1.1-1 AGN Customer Numbers'!$D$6:$D$418)</f>
        <v>51</v>
      </c>
      <c r="V270" s="52" t="s">
        <v>210</v>
      </c>
      <c r="W270" s="50">
        <v>1675</v>
      </c>
      <c r="X270" s="50">
        <v>2089</v>
      </c>
      <c r="Y270" s="4">
        <f t="shared" si="20"/>
        <v>0.80181905217807559</v>
      </c>
    </row>
    <row r="271" spans="1:25" x14ac:dyDescent="0.25">
      <c r="A271" s="44" t="s">
        <v>248</v>
      </c>
      <c r="B271" s="4">
        <f>SUMIF('1.1-1 AGN Customer Numbers'!$A$6:$A$418,$A271,'1.1-1 AGN Customer Numbers'!$C$6:$C$418)</f>
        <v>5490</v>
      </c>
      <c r="C271" s="4">
        <f>IFERROR(INDEX('[30]1.6 AGN New Res Conn by suburb'!$H$2:$H$377,MATCH($A271,'[30]1.6 AGN New Res Conn by suburb'!$A$2:$A$377,0)),"")</f>
        <v>255</v>
      </c>
      <c r="D271" s="56">
        <f t="shared" si="18"/>
        <v>4.6448087431693992E-2</v>
      </c>
      <c r="E271" s="4">
        <f>IFERROR(INDEX('1.1-2 SAPN-Mar18'!$B$2:$B$1621,MATCH($A271,'1.1-2 SAPN-Mar18'!$A$2:$A$1621,0)),"")</f>
        <v>6076</v>
      </c>
      <c r="F271" s="56">
        <f t="shared" si="19"/>
        <v>0.9035549703752469</v>
      </c>
      <c r="G271" s="4">
        <f>VALUE(IFERROR(INDEX('[31]All MIRNs SA'!$B$5:$B$422,MATCH($A271,'[31]All MIRNs SA'!$A$5:$A$422,0)),""))</f>
        <v>5108</v>
      </c>
      <c r="H271" s="4" t="str">
        <f>INDEX('[30]1.6 Suburb to SA2'!$C$2:$C$467,MATCH('1.5 Residential Penetration'!$A271,'[30]1.6 Suburb to SA2'!$A$2:$A$467,0))</f>
        <v>Salisbury</v>
      </c>
      <c r="I271" s="4" t="str">
        <f>INDEX('[30]1.6 Suburb to SA2'!$D$2:$D$467,MATCH('1.5 Residential Penetration'!$A271,'[30]1.6 Suburb to SA2'!$A$2:$A$467,0))</f>
        <v>Adelaide - North</v>
      </c>
      <c r="J271" s="4">
        <f>SUMIF('1.1-1 AGN Customer Numbers'!$A$6:$A$418,$A271,'1.1-1 AGN Customer Numbers'!$D$6:$D$418)</f>
        <v>41</v>
      </c>
      <c r="V271" s="52" t="s">
        <v>209</v>
      </c>
      <c r="W271" s="50">
        <v>699</v>
      </c>
      <c r="X271" s="50">
        <v>898</v>
      </c>
      <c r="Y271" s="4">
        <f t="shared" si="20"/>
        <v>0.77839643652561252</v>
      </c>
    </row>
    <row r="272" spans="1:25" x14ac:dyDescent="0.25">
      <c r="A272" s="44" t="s">
        <v>247</v>
      </c>
      <c r="B272" s="4">
        <f>SUMIF('1.1-1 AGN Customer Numbers'!$A$6:$A$418,$A272,'1.1-1 AGN Customer Numbers'!$C$6:$C$418)</f>
        <v>1241</v>
      </c>
      <c r="C272" s="4">
        <f>IFERROR(INDEX('[30]1.6 AGN New Res Conn by suburb'!$H$2:$H$377,MATCH($A272,'[30]1.6 AGN New Res Conn by suburb'!$A$2:$A$377,0)),"")</f>
        <v>159</v>
      </c>
      <c r="D272" s="56">
        <f t="shared" si="18"/>
        <v>0.12812248186946013</v>
      </c>
      <c r="E272" s="4">
        <f>IFERROR(INDEX('1.1-2 SAPN-Mar18'!$B$2:$B$1621,MATCH($A272,'1.1-2 SAPN-Mar18'!$A$2:$A$1621,0)),"")</f>
        <v>1489</v>
      </c>
      <c r="F272" s="56">
        <f t="shared" si="19"/>
        <v>0.83344526527871055</v>
      </c>
      <c r="G272" s="4">
        <f>VALUE(IFERROR(INDEX('[31]All MIRNs SA'!$B$5:$B$422,MATCH($A272,'[31]All MIRNs SA'!$A$5:$A$422,0)),""))</f>
        <v>5043</v>
      </c>
      <c r="H272" s="4" t="str">
        <f>INDEX('[30]1.6 Suburb to SA2'!$C$2:$C$467,MATCH('1.5 Residential Penetration'!$A272,'[30]1.6 Suburb to SA2'!$A$2:$A$467,0))</f>
        <v>Marion</v>
      </c>
      <c r="I272" s="4" t="str">
        <f>INDEX('[30]1.6 Suburb to SA2'!$D$2:$D$467,MATCH('1.5 Residential Penetration'!$A272,'[30]1.6 Suburb to SA2'!$A$2:$A$467,0))</f>
        <v>Adelaide - South</v>
      </c>
      <c r="J272" s="4">
        <f>SUMIF('1.1-1 AGN Customer Numbers'!$A$6:$A$418,$A272,'1.1-1 AGN Customer Numbers'!$D$6:$D$418)</f>
        <v>19</v>
      </c>
      <c r="V272" s="52" t="s">
        <v>180</v>
      </c>
      <c r="W272" s="50">
        <v>737</v>
      </c>
      <c r="X272" s="50">
        <v>983</v>
      </c>
      <c r="Y272" s="4">
        <f t="shared" si="20"/>
        <v>0.74974567650050861</v>
      </c>
    </row>
    <row r="273" spans="1:25" x14ac:dyDescent="0.25">
      <c r="A273" s="44" t="s">
        <v>245</v>
      </c>
      <c r="B273" s="4">
        <f>SUMIF('1.1-1 AGN Customer Numbers'!$A$6:$A$418,$A273,'1.1-1 AGN Customer Numbers'!$C$6:$C$418)</f>
        <v>1967</v>
      </c>
      <c r="C273" s="4">
        <f>IFERROR(INDEX('[30]1.6 AGN New Res Conn by suburb'!$H$2:$H$377,MATCH($A273,'[30]1.6 AGN New Res Conn by suburb'!$A$2:$A$377,0)),"")</f>
        <v>51</v>
      </c>
      <c r="D273" s="56">
        <f t="shared" si="18"/>
        <v>2.592780884595831E-2</v>
      </c>
      <c r="E273" s="4">
        <f>IFERROR(INDEX('1.1-2 SAPN-Mar18'!$B$2:$B$1621,MATCH($A273,'1.1-2 SAPN-Mar18'!$A$2:$A$1621,0)),"")</f>
        <v>2325</v>
      </c>
      <c r="F273" s="56">
        <f t="shared" si="19"/>
        <v>0.84602150537634413</v>
      </c>
      <c r="G273" s="4">
        <f>VALUE(IFERROR(INDEX('[31]All MIRNs SA'!$B$5:$B$422,MATCH($A273,'[31]All MIRNs SA'!$A$5:$A$422,0)),""))</f>
        <v>5063</v>
      </c>
      <c r="H273" s="4" t="str">
        <f>INDEX('[30]1.6 Suburb to SA2'!$C$2:$C$467,MATCH('1.5 Residential Penetration'!$A273,'[30]1.6 Suburb to SA2'!$A$2:$A$467,0))</f>
        <v>Unley</v>
      </c>
      <c r="I273" s="4" t="str">
        <f>INDEX('[30]1.6 Suburb to SA2'!$D$2:$D$467,MATCH('1.5 Residential Penetration'!$A273,'[30]1.6 Suburb to SA2'!$A$2:$A$467,0))</f>
        <v>Adelaide - Central and Hills</v>
      </c>
      <c r="J273" s="4">
        <f>SUMIF('1.1-1 AGN Customer Numbers'!$A$6:$A$418,$A273,'1.1-1 AGN Customer Numbers'!$D$6:$D$418)</f>
        <v>65</v>
      </c>
      <c r="V273" s="52" t="s">
        <v>179</v>
      </c>
      <c r="W273" s="50">
        <v>900</v>
      </c>
      <c r="X273" s="50">
        <v>1116</v>
      </c>
      <c r="Y273" s="4">
        <f t="shared" si="20"/>
        <v>0.80645161290322576</v>
      </c>
    </row>
    <row r="274" spans="1:25" x14ac:dyDescent="0.25">
      <c r="A274" s="44" t="s">
        <v>243</v>
      </c>
      <c r="B274" s="4">
        <f>SUMIF('1.1-1 AGN Customer Numbers'!$A$6:$A$418,$A274,'1.1-1 AGN Customer Numbers'!$C$6:$C$418)</f>
        <v>1062</v>
      </c>
      <c r="C274" s="4">
        <f>IFERROR(INDEX('[30]1.6 AGN New Res Conn by suburb'!$H$2:$H$377,MATCH($A274,'[30]1.6 AGN New Res Conn by suburb'!$A$2:$A$377,0)),"")</f>
        <v>47</v>
      </c>
      <c r="D274" s="56">
        <f t="shared" si="18"/>
        <v>4.4256120527306965E-2</v>
      </c>
      <c r="E274" s="4">
        <f>IFERROR(INDEX('1.1-2 SAPN-Mar18'!$B$2:$B$1621,MATCH($A274,'1.1-2 SAPN-Mar18'!$A$2:$A$1621,0)),"")</f>
        <v>1348</v>
      </c>
      <c r="F274" s="56">
        <f t="shared" si="19"/>
        <v>0.78783382789317502</v>
      </c>
      <c r="G274" s="4">
        <f>VALUE(IFERROR(INDEX('[31]All MIRNs SA'!$B$5:$B$422,MATCH($A274,'[31]All MIRNs SA'!$A$5:$A$422,0)),""))</f>
        <v>5042</v>
      </c>
      <c r="H274" s="4" t="str">
        <f>INDEX('[30]1.6 Suburb to SA2'!$C$2:$C$467,MATCH('1.5 Residential Penetration'!$A274,'[30]1.6 Suburb to SA2'!$A$2:$A$467,0))</f>
        <v>Mitcham</v>
      </c>
      <c r="I274" s="4" t="str">
        <f>INDEX('[30]1.6 Suburb to SA2'!$D$2:$D$467,MATCH('1.5 Residential Penetration'!$A274,'[30]1.6 Suburb to SA2'!$A$2:$A$467,0))</f>
        <v>Adelaide - South</v>
      </c>
      <c r="J274" s="4">
        <f>SUMIF('1.1-1 AGN Customer Numbers'!$A$6:$A$418,$A274,'1.1-1 AGN Customer Numbers'!$D$6:$D$418)</f>
        <v>13</v>
      </c>
      <c r="V274" s="52" t="s">
        <v>178</v>
      </c>
      <c r="W274" s="50">
        <v>1270</v>
      </c>
      <c r="X274" s="50">
        <v>1455</v>
      </c>
      <c r="Y274" s="4">
        <f t="shared" si="20"/>
        <v>0.87285223367697595</v>
      </c>
    </row>
    <row r="275" spans="1:25" x14ac:dyDescent="0.25">
      <c r="A275" s="44" t="s">
        <v>242</v>
      </c>
      <c r="B275" s="4">
        <f>SUMIF('1.1-1 AGN Customer Numbers'!$A$6:$A$418,$A275,'1.1-1 AGN Customer Numbers'!$C$6:$C$418)</f>
        <v>1051</v>
      </c>
      <c r="C275" s="4">
        <f>IFERROR(INDEX('[30]1.6 AGN New Res Conn by suburb'!$H$2:$H$377,MATCH($A275,'[30]1.6 AGN New Res Conn by suburb'!$A$2:$A$377,0)),"")</f>
        <v>47</v>
      </c>
      <c r="D275" s="56">
        <f t="shared" si="18"/>
        <v>4.4719314938154141E-2</v>
      </c>
      <c r="E275" s="4">
        <f>IFERROR(INDEX('1.1-2 SAPN-Mar18'!$B$2:$B$1621,MATCH($A275,'1.1-2 SAPN-Mar18'!$A$2:$A$1621,0)),"")</f>
        <v>1324</v>
      </c>
      <c r="F275" s="56">
        <f t="shared" si="19"/>
        <v>0.79380664652567978</v>
      </c>
      <c r="G275" s="4">
        <f>VALUE(IFERROR(INDEX('[31]All MIRNs SA'!$B$5:$B$422,MATCH($A275,'[31]All MIRNs SA'!$A$5:$A$422,0)),""))</f>
        <v>5070</v>
      </c>
      <c r="H275" s="4" t="str">
        <f>INDEX('[30]1.6 Suburb to SA2'!$C$2:$C$467,MATCH('1.5 Residential Penetration'!$A275,'[30]1.6 Suburb to SA2'!$A$2:$A$467,0))</f>
        <v>Norwood - Payneham - St Peters</v>
      </c>
      <c r="I275" s="4" t="str">
        <f>INDEX('[30]1.6 Suburb to SA2'!$D$2:$D$467,MATCH('1.5 Residential Penetration'!$A275,'[30]1.6 Suburb to SA2'!$A$2:$A$467,0))</f>
        <v>Adelaide - Central and Hills</v>
      </c>
      <c r="J275" s="4">
        <f>SUMIF('1.1-1 AGN Customer Numbers'!$A$6:$A$418,$A275,'1.1-1 AGN Customer Numbers'!$D$6:$D$418)</f>
        <v>17</v>
      </c>
      <c r="V275" s="52" t="s">
        <v>177</v>
      </c>
      <c r="W275" s="50">
        <v>518</v>
      </c>
      <c r="X275" s="50">
        <v>615</v>
      </c>
      <c r="Y275" s="4">
        <f t="shared" si="20"/>
        <v>0.84227642276422765</v>
      </c>
    </row>
    <row r="276" spans="1:25" x14ac:dyDescent="0.25">
      <c r="A276" s="44" t="s">
        <v>241</v>
      </c>
      <c r="B276" s="4">
        <f>SUMIF('1.1-1 AGN Customer Numbers'!$A$6:$A$418,$A276,'1.1-1 AGN Customer Numbers'!$C$6:$C$418)</f>
        <v>624</v>
      </c>
      <c r="C276" s="4">
        <f>IFERROR(INDEX('[30]1.6 AGN New Res Conn by suburb'!$H$2:$H$377,MATCH($A276,'[30]1.6 AGN New Res Conn by suburb'!$A$2:$A$377,0)),"")</f>
        <v>42</v>
      </c>
      <c r="D276" s="56">
        <f t="shared" si="18"/>
        <v>6.7307692307692304E-2</v>
      </c>
      <c r="E276" s="4">
        <f>IFERROR(INDEX('1.1-2 SAPN-Mar18'!$B$2:$B$1621,MATCH($A276,'1.1-2 SAPN-Mar18'!$A$2:$A$1621,0)),"")</f>
        <v>773</v>
      </c>
      <c r="F276" s="56">
        <f t="shared" si="19"/>
        <v>0.80724450194049158</v>
      </c>
      <c r="G276" s="4">
        <f>VALUE(IFERROR(INDEX('[31]All MIRNs SA'!$B$5:$B$422,MATCH($A276,'[31]All MIRNs SA'!$A$5:$A$422,0)),""))</f>
        <v>5070</v>
      </c>
      <c r="H276" s="4" t="str">
        <f>INDEX('[30]1.6 Suburb to SA2'!$C$2:$C$467,MATCH('1.5 Residential Penetration'!$A276,'[30]1.6 Suburb to SA2'!$A$2:$A$467,0))</f>
        <v>Norwood - Payneham - St Peters</v>
      </c>
      <c r="I276" s="4" t="str">
        <f>INDEX('[30]1.6 Suburb to SA2'!$D$2:$D$467,MATCH('1.5 Residential Penetration'!$A276,'[30]1.6 Suburb to SA2'!$A$2:$A$467,0))</f>
        <v>Adelaide - Central and Hills</v>
      </c>
      <c r="J276" s="4">
        <f>SUMIF('1.1-1 AGN Customer Numbers'!$A$6:$A$418,$A276,'1.1-1 AGN Customer Numbers'!$D$6:$D$418)</f>
        <v>5</v>
      </c>
      <c r="V276" s="52" t="s">
        <v>176</v>
      </c>
      <c r="W276" s="50">
        <v>1679</v>
      </c>
      <c r="X276" s="50">
        <v>1949</v>
      </c>
      <c r="Y276" s="4">
        <f t="shared" si="20"/>
        <v>0.8614674191893279</v>
      </c>
    </row>
    <row r="277" spans="1:25" x14ac:dyDescent="0.25">
      <c r="A277" s="44" t="s">
        <v>240</v>
      </c>
      <c r="B277" s="4">
        <f>SUMIF('1.1-1 AGN Customer Numbers'!$A$6:$A$418,$A277,'1.1-1 AGN Customer Numbers'!$C$6:$C$418)</f>
        <v>1</v>
      </c>
      <c r="C277" s="4">
        <f>IFERROR(INDEX('[30]1.6 AGN New Res Conn by suburb'!$H$2:$H$377,MATCH($A277,'[30]1.6 AGN New Res Conn by suburb'!$A$2:$A$377,0)),"")</f>
        <v>181</v>
      </c>
      <c r="D277" s="56">
        <f t="shared" si="18"/>
        <v>181</v>
      </c>
      <c r="E277" s="4">
        <f>IFERROR(INDEX('1.1-2 SAPN-Mar18'!$B$2:$B$1621,MATCH($A277,'1.1-2 SAPN-Mar18'!$A$2:$A$1621,0)),"")</f>
        <v>266</v>
      </c>
      <c r="F277" s="56">
        <f t="shared" si="19"/>
        <v>3.7593984962406013E-3</v>
      </c>
      <c r="G277" s="4">
        <f>VALUE(IFERROR(INDEX('[31]All MIRNs SA'!$B$5:$B$422,MATCH($A277,'[31]All MIRNs SA'!$A$5:$A$422,0)),""))</f>
        <v>5121</v>
      </c>
      <c r="H277" s="4" t="str">
        <f>INDEX('[30]1.6 Suburb to SA2'!$C$2:$C$467,MATCH('1.5 Residential Penetration'!$A277,'[30]1.6 Suburb to SA2'!$A$2:$A$467,0))</f>
        <v>Playford</v>
      </c>
      <c r="I277" s="4" t="str">
        <f>INDEX('[30]1.6 Suburb to SA2'!$D$2:$D$467,MATCH('1.5 Residential Penetration'!$A277,'[30]1.6 Suburb to SA2'!$A$2:$A$467,0))</f>
        <v>Adelaide - North</v>
      </c>
      <c r="J277" s="4">
        <f>SUMIF('1.1-1 AGN Customer Numbers'!$A$6:$A$418,$A277,'1.1-1 AGN Customer Numbers'!$D$6:$D$418)</f>
        <v>0</v>
      </c>
      <c r="V277" s="52" t="s">
        <v>8</v>
      </c>
      <c r="W277" s="50">
        <v>154</v>
      </c>
      <c r="X277" s="50">
        <v>209</v>
      </c>
      <c r="Y277" s="4">
        <f t="shared" si="20"/>
        <v>0.73684210526315785</v>
      </c>
    </row>
    <row r="278" spans="1:25" x14ac:dyDescent="0.25">
      <c r="A278" s="44" t="s">
        <v>238</v>
      </c>
      <c r="B278" s="4">
        <f>SUMIF('1.1-1 AGN Customer Numbers'!$A$6:$A$418,$A278,'1.1-1 AGN Customer Numbers'!$C$6:$C$418)</f>
        <v>1248</v>
      </c>
      <c r="C278" s="4">
        <f>IFERROR(INDEX('[30]1.6 AGN New Res Conn by suburb'!$H$2:$H$377,MATCH($A278,'[30]1.6 AGN New Res Conn by suburb'!$A$2:$A$377,0)),"")</f>
        <v>44</v>
      </c>
      <c r="D278" s="56">
        <f t="shared" si="18"/>
        <v>3.5256410256410256E-2</v>
      </c>
      <c r="E278" s="4">
        <f>IFERROR(INDEX('1.1-2 SAPN-Mar18'!$B$2:$B$1621,MATCH($A278,'1.1-2 SAPN-Mar18'!$A$2:$A$1621,0)),"")</f>
        <v>1540</v>
      </c>
      <c r="F278" s="56">
        <f t="shared" si="19"/>
        <v>0.81038961038961044</v>
      </c>
      <c r="G278" s="4">
        <f>VALUE(IFERROR(INDEX('[31]All MIRNs SA'!$B$5:$B$422,MATCH($A278,'[31]All MIRNs SA'!$A$5:$A$422,0)),""))</f>
        <v>5013</v>
      </c>
      <c r="H278" s="4" t="str">
        <f>INDEX('[30]1.6 Suburb to SA2'!$C$2:$C$467,MATCH('1.5 Residential Penetration'!$A278,'[30]1.6 Suburb to SA2'!$A$2:$A$467,0))</f>
        <v>Charles Sturt</v>
      </c>
      <c r="I278" s="4" t="str">
        <f>INDEX('[30]1.6 Suburb to SA2'!$D$2:$D$467,MATCH('1.5 Residential Penetration'!$A278,'[30]1.6 Suburb to SA2'!$A$2:$A$467,0))</f>
        <v>Adelaide - West</v>
      </c>
      <c r="J278" s="4">
        <f>SUMIF('1.1-1 AGN Customer Numbers'!$A$6:$A$418,$A278,'1.1-1 AGN Customer Numbers'!$D$6:$D$418)</f>
        <v>20</v>
      </c>
      <c r="V278" s="52" t="s">
        <v>175</v>
      </c>
      <c r="W278" s="50">
        <v>1597</v>
      </c>
      <c r="X278" s="50">
        <v>1702</v>
      </c>
      <c r="Y278" s="4">
        <f t="shared" si="20"/>
        <v>0.9383078730904818</v>
      </c>
    </row>
    <row r="279" spans="1:25" x14ac:dyDescent="0.25">
      <c r="A279" s="44" t="s">
        <v>237</v>
      </c>
      <c r="B279" s="4">
        <f>SUMIF('1.1-1 AGN Customer Numbers'!$A$6:$A$418,$A279,'1.1-1 AGN Customer Numbers'!$C$6:$C$418)</f>
        <v>58</v>
      </c>
      <c r="C279" s="4" t="str">
        <f>IFERROR(INDEX('[30]1.6 AGN New Res Conn by suburb'!$H$2:$H$377,MATCH($A279,'[30]1.6 AGN New Res Conn by suburb'!$A$2:$A$377,0)),"")</f>
        <v/>
      </c>
      <c r="D279" s="56" t="str">
        <f t="shared" si="18"/>
        <v/>
      </c>
      <c r="E279" s="4">
        <f>IFERROR(INDEX('1.1-2 SAPN-Mar18'!$B$2:$B$1621,MATCH($A279,'1.1-2 SAPN-Mar18'!$A$2:$A$1621,0)),"")</f>
        <v>913</v>
      </c>
      <c r="F279" s="56">
        <f t="shared" si="19"/>
        <v>6.3526834611171965E-2</v>
      </c>
      <c r="G279" s="4">
        <f>VALUE(IFERROR(INDEX('[31]All MIRNs SA'!$B$5:$B$422,MATCH($A279,'[31]All MIRNs SA'!$A$5:$A$422,0)),""))</f>
        <v>5422</v>
      </c>
      <c r="H279" s="4" t="str">
        <f>INDEX('[30]1.6 Suburb to SA2'!$C$2:$C$467,MATCH('1.5 Residential Penetration'!$A279,'[30]1.6 Suburb to SA2'!$A$2:$A$467,0))</f>
        <v>Mid North</v>
      </c>
      <c r="I279" s="4" t="str">
        <f>INDEX('[30]1.6 Suburb to SA2'!$D$2:$D$467,MATCH('1.5 Residential Penetration'!$A279,'[30]1.6 Suburb to SA2'!$A$2:$A$467,0))</f>
        <v>Barossa - Yorke - Mid North</v>
      </c>
      <c r="J279" s="4">
        <f>SUMIF('1.1-1 AGN Customer Numbers'!$A$6:$A$418,$A279,'1.1-1 AGN Customer Numbers'!$D$6:$D$418)</f>
        <v>21</v>
      </c>
      <c r="V279" s="52" t="s">
        <v>9</v>
      </c>
      <c r="W279" s="50">
        <v>2201</v>
      </c>
      <c r="X279" s="50">
        <v>2411</v>
      </c>
      <c r="Y279" s="4">
        <f t="shared" si="20"/>
        <v>0.91289921194525092</v>
      </c>
    </row>
    <row r="280" spans="1:25" x14ac:dyDescent="0.25">
      <c r="A280" s="44" t="s">
        <v>235</v>
      </c>
      <c r="B280" s="4">
        <f>SUMIF('1.1-1 AGN Customer Numbers'!$A$6:$A$418,$A280,'1.1-1 AGN Customer Numbers'!$C$6:$C$418)</f>
        <v>540</v>
      </c>
      <c r="C280" s="4">
        <f>IFERROR(INDEX('[30]1.6 AGN New Res Conn by suburb'!$H$2:$H$377,MATCH($A280,'[30]1.6 AGN New Res Conn by suburb'!$A$2:$A$377,0)),"")</f>
        <v>17</v>
      </c>
      <c r="D280" s="56">
        <f t="shared" si="18"/>
        <v>3.1481481481481478E-2</v>
      </c>
      <c r="E280" s="4">
        <f>IFERROR(INDEX('1.1-2 SAPN-Mar18'!$B$2:$B$1621,MATCH($A280,'1.1-2 SAPN-Mar18'!$A$2:$A$1621,0)),"")</f>
        <v>595</v>
      </c>
      <c r="F280" s="56">
        <f t="shared" si="19"/>
        <v>0.90756302521008403</v>
      </c>
      <c r="G280" s="4">
        <f>VALUE(IFERROR(INDEX('[31]All MIRNs SA'!$B$5:$B$422,MATCH($A280,'[31]All MIRNs SA'!$A$5:$A$422,0)),""))</f>
        <v>5016</v>
      </c>
      <c r="H280" s="4" t="str">
        <f>INDEX('[30]1.6 Suburb to SA2'!$C$2:$C$467,MATCH('1.5 Residential Penetration'!$A280,'[30]1.6 Suburb to SA2'!$A$2:$A$467,0))</f>
        <v>Port Adelaide - West</v>
      </c>
      <c r="I280" s="4" t="str">
        <f>INDEX('[30]1.6 Suburb to SA2'!$D$2:$D$467,MATCH('1.5 Residential Penetration'!$A280,'[30]1.6 Suburb to SA2'!$A$2:$A$467,0))</f>
        <v>Adelaide - West</v>
      </c>
      <c r="J280" s="4">
        <f>SUMIF('1.1-1 AGN Customer Numbers'!$A$6:$A$418,$A280,'1.1-1 AGN Customer Numbers'!$D$6:$D$418)</f>
        <v>2</v>
      </c>
      <c r="V280" s="52" t="s">
        <v>171</v>
      </c>
      <c r="W280" s="50">
        <v>914</v>
      </c>
      <c r="X280" s="50">
        <v>1089</v>
      </c>
      <c r="Y280" s="4">
        <f t="shared" si="20"/>
        <v>0.83930211202938476</v>
      </c>
    </row>
    <row r="281" spans="1:25" x14ac:dyDescent="0.25">
      <c r="A281" s="44" t="s">
        <v>233</v>
      </c>
      <c r="B281" s="4">
        <f>SUMIF('1.1-1 AGN Customer Numbers'!$A$6:$A$418,$A281,'1.1-1 AGN Customer Numbers'!$C$6:$C$418)</f>
        <v>0</v>
      </c>
      <c r="C281" s="4" t="str">
        <f>IFERROR(INDEX('[30]1.6 AGN New Res Conn by suburb'!$H$2:$H$377,MATCH($A281,'[30]1.6 AGN New Res Conn by suburb'!$A$2:$A$377,0)),"")</f>
        <v/>
      </c>
      <c r="D281" s="56" t="str">
        <f t="shared" si="18"/>
        <v/>
      </c>
      <c r="E281" s="4">
        <f>IFERROR(INDEX('1.1-2 SAPN-Mar18'!$B$2:$B$1621,MATCH($A281,'1.1-2 SAPN-Mar18'!$A$2:$A$1621,0)),"")</f>
        <v>27</v>
      </c>
      <c r="F281" s="56">
        <f t="shared" si="19"/>
        <v>0</v>
      </c>
      <c r="G281" s="4">
        <f>VALUE(IFERROR(INDEX('[31]All MIRNs SA'!$B$5:$B$422,MATCH($A281,'[31]All MIRNs SA'!$A$5:$A$422,0)),""))</f>
        <v>5400</v>
      </c>
      <c r="H281" s="4" t="str">
        <f>INDEX('[30]1.6 Suburb to SA2'!$C$2:$C$467,MATCH('1.5 Residential Penetration'!$A281,'[30]1.6 Suburb to SA2'!$A$2:$A$467,0))</f>
        <v>Barossa</v>
      </c>
      <c r="I281" s="4" t="str">
        <f>INDEX('[30]1.6 Suburb to SA2'!$D$2:$D$467,MATCH('1.5 Residential Penetration'!$A281,'[30]1.6 Suburb to SA2'!$A$2:$A$467,0))</f>
        <v>Barossa - Yorke - Mid North</v>
      </c>
      <c r="J281" s="4">
        <f>SUMIF('1.1-1 AGN Customer Numbers'!$A$6:$A$418,$A281,'1.1-1 AGN Customer Numbers'!$D$6:$D$418)</f>
        <v>3</v>
      </c>
      <c r="V281" s="52" t="s">
        <v>163</v>
      </c>
      <c r="W281" s="50">
        <v>2290</v>
      </c>
      <c r="X281" s="50">
        <v>2431</v>
      </c>
      <c r="Y281" s="4">
        <f t="shared" si="20"/>
        <v>0.94199917729329496</v>
      </c>
    </row>
    <row r="282" spans="1:25" x14ac:dyDescent="0.25">
      <c r="A282" s="44" t="s">
        <v>231</v>
      </c>
      <c r="B282" s="4">
        <f>SUMIF('1.1-1 AGN Customer Numbers'!$A$6:$A$418,$A282,'1.1-1 AGN Customer Numbers'!$C$6:$C$418)</f>
        <v>1712</v>
      </c>
      <c r="C282" s="4">
        <f>IFERROR(INDEX('[30]1.6 AGN New Res Conn by suburb'!$H$2:$H$377,MATCH($A282,'[30]1.6 AGN New Res Conn by suburb'!$A$2:$A$377,0)),"")</f>
        <v>69</v>
      </c>
      <c r="D282" s="56">
        <f t="shared" si="18"/>
        <v>4.0303738317757007E-2</v>
      </c>
      <c r="E282" s="4">
        <f>IFERROR(INDEX('1.1-2 SAPN-Mar18'!$B$2:$B$1621,MATCH($A282,'1.1-2 SAPN-Mar18'!$A$2:$A$1621,0)),"")</f>
        <v>2470</v>
      </c>
      <c r="F282" s="56">
        <f t="shared" si="19"/>
        <v>0.69311740890688256</v>
      </c>
      <c r="G282" s="4">
        <f>VALUE(IFERROR(INDEX('[31]All MIRNs SA'!$B$5:$B$422,MATCH($A282,'[31]All MIRNs SA'!$A$5:$A$422,0)),""))</f>
        <v>5038</v>
      </c>
      <c r="H282" s="4" t="str">
        <f>INDEX('[30]1.6 Suburb to SA2'!$C$2:$C$467,MATCH('1.5 Residential Penetration'!$A282,'[30]1.6 Suburb to SA2'!$A$2:$A$467,0))</f>
        <v>West Torrens</v>
      </c>
      <c r="I282" s="4" t="str">
        <f>INDEX('[30]1.6 Suburb to SA2'!$D$2:$D$467,MATCH('1.5 Residential Penetration'!$A282,'[30]1.6 Suburb to SA2'!$A$2:$A$467,0))</f>
        <v>Adelaide - West</v>
      </c>
      <c r="J282" s="4">
        <f>SUMIF('1.1-1 AGN Customer Numbers'!$A$6:$A$418,$A282,'1.1-1 AGN Customer Numbers'!$D$6:$D$418)</f>
        <v>49</v>
      </c>
      <c r="V282" s="52" t="s">
        <v>156</v>
      </c>
      <c r="W282" s="50">
        <v>2028</v>
      </c>
      <c r="X282" s="50">
        <v>2762</v>
      </c>
      <c r="Y282" s="4">
        <f t="shared" si="20"/>
        <v>0.73425054308472126</v>
      </c>
    </row>
    <row r="283" spans="1:25" x14ac:dyDescent="0.25">
      <c r="A283" s="44" t="s">
        <v>230</v>
      </c>
      <c r="B283" s="4">
        <f>SUMIF('1.1-1 AGN Customer Numbers'!$A$6:$A$418,$A283,'1.1-1 AGN Customer Numbers'!$C$6:$C$418)</f>
        <v>1340</v>
      </c>
      <c r="C283" s="4">
        <f>IFERROR(INDEX('[30]1.6 AGN New Res Conn by suburb'!$H$2:$H$377,MATCH($A283,'[30]1.6 AGN New Res Conn by suburb'!$A$2:$A$377,0)),"")</f>
        <v>288</v>
      </c>
      <c r="D283" s="56">
        <f t="shared" si="18"/>
        <v>0.21492537313432836</v>
      </c>
      <c r="E283" s="4">
        <f>IFERROR(INDEX('1.1-2 SAPN-Mar18'!$B$2:$B$1621,MATCH($A283,'1.1-2 SAPN-Mar18'!$A$2:$A$1621,0)),"")</f>
        <v>1607</v>
      </c>
      <c r="F283" s="56">
        <f t="shared" si="19"/>
        <v>0.83385189794648418</v>
      </c>
      <c r="G283" s="4">
        <f>VALUE(IFERROR(INDEX('[31]All MIRNs SA'!$B$5:$B$422,MATCH($A283,'[31]All MIRNs SA'!$A$5:$A$422,0)),""))</f>
        <v>5038</v>
      </c>
      <c r="H283" s="4" t="str">
        <f>INDEX('[30]1.6 Suburb to SA2'!$C$2:$C$467,MATCH('1.5 Residential Penetration'!$A283,'[30]1.6 Suburb to SA2'!$A$2:$A$467,0))</f>
        <v>Marion</v>
      </c>
      <c r="I283" s="4" t="str">
        <f>INDEX('[30]1.6 Suburb to SA2'!$D$2:$D$467,MATCH('1.5 Residential Penetration'!$A283,'[30]1.6 Suburb to SA2'!$A$2:$A$467,0))</f>
        <v>Adelaide - South</v>
      </c>
      <c r="J283" s="4">
        <f>SUMIF('1.1-1 AGN Customer Numbers'!$A$6:$A$418,$A283,'1.1-1 AGN Customer Numbers'!$D$6:$D$418)</f>
        <v>22</v>
      </c>
      <c r="V283" s="52" t="s">
        <v>154</v>
      </c>
      <c r="W283" s="50">
        <v>924</v>
      </c>
      <c r="X283" s="50">
        <v>1166</v>
      </c>
      <c r="Y283" s="4">
        <f t="shared" si="20"/>
        <v>0.79245283018867929</v>
      </c>
    </row>
    <row r="284" spans="1:25" x14ac:dyDescent="0.25">
      <c r="A284" s="44" t="s">
        <v>229</v>
      </c>
      <c r="B284" s="4">
        <f>SUMIF('1.1-1 AGN Customer Numbers'!$A$6:$A$418,$A284,'1.1-1 AGN Customer Numbers'!$C$6:$C$418)</f>
        <v>2511</v>
      </c>
      <c r="C284" s="4">
        <f>IFERROR(INDEX('[30]1.6 AGN New Res Conn by suburb'!$H$2:$H$377,MATCH($A284,'[30]1.6 AGN New Res Conn by suburb'!$A$2:$A$377,0)),"")</f>
        <v>92</v>
      </c>
      <c r="D284" s="56">
        <f t="shared" si="18"/>
        <v>3.6638789326961373E-2</v>
      </c>
      <c r="E284" s="4">
        <f>IFERROR(INDEX('1.1-2 SAPN-Mar18'!$B$2:$B$1621,MATCH($A284,'1.1-2 SAPN-Mar18'!$A$2:$A$1621,0)),"")</f>
        <v>3090</v>
      </c>
      <c r="F284" s="56">
        <f t="shared" si="19"/>
        <v>0.81262135922330092</v>
      </c>
      <c r="G284" s="4">
        <f>VALUE(IFERROR(INDEX('[31]All MIRNs SA'!$B$5:$B$422,MATCH($A284,'[31]All MIRNs SA'!$A$5:$A$422,0)),""))</f>
        <v>5095</v>
      </c>
      <c r="H284" s="4" t="str">
        <f>INDEX('[30]1.6 Suburb to SA2'!$C$2:$C$467,MATCH('1.5 Residential Penetration'!$A284,'[30]1.6 Suburb to SA2'!$A$2:$A$467,0))</f>
        <v>Salisbury</v>
      </c>
      <c r="I284" s="4" t="str">
        <f>INDEX('[30]1.6 Suburb to SA2'!$D$2:$D$467,MATCH('1.5 Residential Penetration'!$A284,'[30]1.6 Suburb to SA2'!$A$2:$A$467,0))</f>
        <v>Adelaide - North</v>
      </c>
      <c r="J284" s="4">
        <f>SUMIF('1.1-1 AGN Customer Numbers'!$A$6:$A$418,$A284,'1.1-1 AGN Customer Numbers'!$D$6:$D$418)</f>
        <v>61</v>
      </c>
      <c r="V284" s="52" t="s">
        <v>152</v>
      </c>
      <c r="W284" s="50">
        <v>1631</v>
      </c>
      <c r="X284" s="50">
        <v>2069</v>
      </c>
      <c r="Y284" s="4">
        <f t="shared" si="20"/>
        <v>0.78830352827452876</v>
      </c>
    </row>
    <row r="285" spans="1:25" x14ac:dyDescent="0.25">
      <c r="A285" s="44" t="s">
        <v>227</v>
      </c>
      <c r="B285" s="4">
        <f>SUMIF('1.1-1 AGN Customer Numbers'!$A$6:$A$418,$A285,'1.1-1 AGN Customer Numbers'!$C$6:$C$418)</f>
        <v>511</v>
      </c>
      <c r="C285" s="4">
        <f>IFERROR(INDEX('[30]1.6 AGN New Res Conn by suburb'!$H$2:$H$377,MATCH($A285,'[30]1.6 AGN New Res Conn by suburb'!$A$2:$A$377,0)),"")</f>
        <v>6</v>
      </c>
      <c r="D285" s="56">
        <f t="shared" si="18"/>
        <v>1.1741682974559686E-2</v>
      </c>
      <c r="E285" s="4">
        <f>IFERROR(INDEX('1.1-2 SAPN-Mar18'!$B$2:$B$1621,MATCH($A285,'1.1-2 SAPN-Mar18'!$A$2:$A$1621,0)),"")</f>
        <v>698</v>
      </c>
      <c r="F285" s="56">
        <f t="shared" si="19"/>
        <v>0.73209169054441259</v>
      </c>
      <c r="G285" s="4">
        <f>VALUE(IFERROR(INDEX('[31]All MIRNs SA'!$B$5:$B$422,MATCH($A285,'[31]All MIRNs SA'!$A$5:$A$422,0)),""))</f>
        <v>5015</v>
      </c>
      <c r="H285" s="4" t="str">
        <f>INDEX('[30]1.6 Suburb to SA2'!$C$2:$C$467,MATCH('1.5 Residential Penetration'!$A285,'[30]1.6 Suburb to SA2'!$A$2:$A$467,0))</f>
        <v>Port Adelaide - West</v>
      </c>
      <c r="I285" s="4" t="str">
        <f>INDEX('[30]1.6 Suburb to SA2'!$D$2:$D$467,MATCH('1.5 Residential Penetration'!$A285,'[30]1.6 Suburb to SA2'!$A$2:$A$467,0))</f>
        <v>Adelaide - West</v>
      </c>
      <c r="J285" s="4">
        <f>SUMIF('1.1-1 AGN Customer Numbers'!$A$6:$A$418,$A285,'1.1-1 AGN Customer Numbers'!$D$6:$D$418)</f>
        <v>100</v>
      </c>
      <c r="V285" s="52" t="s">
        <v>150</v>
      </c>
      <c r="W285" s="50">
        <v>163</v>
      </c>
      <c r="X285" s="50">
        <v>203</v>
      </c>
      <c r="Y285" s="4">
        <f t="shared" si="20"/>
        <v>0.80295566502463056</v>
      </c>
    </row>
    <row r="286" spans="1:25" x14ac:dyDescent="0.25">
      <c r="A286" s="44" t="s">
        <v>225</v>
      </c>
      <c r="B286" s="4">
        <f>SUMIF('1.1-1 AGN Customer Numbers'!$A$6:$A$418,$A286,'1.1-1 AGN Customer Numbers'!$C$6:$C$418)</f>
        <v>1067</v>
      </c>
      <c r="C286" s="4">
        <f>IFERROR(INDEX('[30]1.6 AGN New Res Conn by suburb'!$H$2:$H$377,MATCH($A286,'[30]1.6 AGN New Res Conn by suburb'!$A$2:$A$377,0)),"")</f>
        <v>114</v>
      </c>
      <c r="D286" s="56">
        <f t="shared" si="18"/>
        <v>0.10684161199625117</v>
      </c>
      <c r="E286" s="4">
        <f>IFERROR(INDEX('1.1-2 SAPN-Mar18'!$B$2:$B$1621,MATCH($A286,'1.1-2 SAPN-Mar18'!$A$2:$A$1621,0)),"")</f>
        <v>1434</v>
      </c>
      <c r="F286" s="56">
        <f t="shared" si="19"/>
        <v>0.74407252440725247</v>
      </c>
      <c r="G286" s="4">
        <f>VALUE(IFERROR(INDEX('[31]All MIRNs SA'!$B$5:$B$422,MATCH($A286,'[31]All MIRNs SA'!$A$5:$A$422,0)),""))</f>
        <v>5167</v>
      </c>
      <c r="H286" s="4" t="str">
        <f>INDEX('[30]1.6 Suburb to SA2'!$C$2:$C$467,MATCH('1.5 Residential Penetration'!$A286,'[30]1.6 Suburb to SA2'!$A$2:$A$467,0))</f>
        <v>Onkaparinga</v>
      </c>
      <c r="I286" s="4" t="str">
        <f>INDEX('[30]1.6 Suburb to SA2'!$D$2:$D$467,MATCH('1.5 Residential Penetration'!$A286,'[30]1.6 Suburb to SA2'!$A$2:$A$467,0))</f>
        <v>Adelaide - South</v>
      </c>
      <c r="J286" s="4">
        <f>SUMIF('1.1-1 AGN Customer Numbers'!$A$6:$A$418,$A286,'1.1-1 AGN Customer Numbers'!$D$6:$D$418)</f>
        <v>34</v>
      </c>
      <c r="V286" s="52" t="s">
        <v>146</v>
      </c>
      <c r="W286" s="50">
        <v>975</v>
      </c>
      <c r="X286" s="50">
        <v>1325</v>
      </c>
      <c r="Y286" s="4">
        <f t="shared" si="20"/>
        <v>0.73584905660377353</v>
      </c>
    </row>
    <row r="287" spans="1:25" x14ac:dyDescent="0.25">
      <c r="A287" s="44" t="s">
        <v>224</v>
      </c>
      <c r="B287" s="4">
        <f>SUMIF('1.1-1 AGN Customer Numbers'!$A$6:$A$418,$A287,'1.1-1 AGN Customer Numbers'!$C$6:$C$418)</f>
        <v>1013</v>
      </c>
      <c r="C287" s="4">
        <f>IFERROR(INDEX('[30]1.6 AGN New Res Conn by suburb'!$H$2:$H$377,MATCH($A287,'[30]1.6 AGN New Res Conn by suburb'!$A$2:$A$377,0)),"")</f>
        <v>128</v>
      </c>
      <c r="D287" s="56">
        <f t="shared" si="18"/>
        <v>0.12635735439289239</v>
      </c>
      <c r="E287" s="4">
        <f>IFERROR(INDEX('1.1-2 SAPN-Mar18'!$B$2:$B$1621,MATCH($A287,'1.1-2 SAPN-Mar18'!$A$2:$A$1621,0)),"")</f>
        <v>1262</v>
      </c>
      <c r="F287" s="56">
        <f t="shared" si="19"/>
        <v>0.80269413629160058</v>
      </c>
      <c r="G287" s="4">
        <f>VALUE(IFERROR(INDEX('[31]All MIRNs SA'!$B$5:$B$422,MATCH($A287,'[31]All MIRNs SA'!$A$5:$A$422,0)),""))</f>
        <v>5167</v>
      </c>
      <c r="H287" s="4" t="str">
        <f>INDEX('[30]1.6 Suburb to SA2'!$C$2:$C$467,MATCH('1.5 Residential Penetration'!$A287,'[30]1.6 Suburb to SA2'!$A$2:$A$467,0))</f>
        <v>Onkaparinga</v>
      </c>
      <c r="I287" s="4" t="str">
        <f>INDEX('[30]1.6 Suburb to SA2'!$D$2:$D$467,MATCH('1.5 Residential Penetration'!$A287,'[30]1.6 Suburb to SA2'!$A$2:$A$467,0))</f>
        <v>Adelaide - South</v>
      </c>
      <c r="J287" s="4">
        <f>SUMIF('1.1-1 AGN Customer Numbers'!$A$6:$A$418,$A287,'1.1-1 AGN Customer Numbers'!$D$6:$D$418)</f>
        <v>11</v>
      </c>
      <c r="V287" s="52" t="s">
        <v>140</v>
      </c>
      <c r="W287" s="50">
        <v>1054</v>
      </c>
      <c r="X287" s="50">
        <v>1233</v>
      </c>
      <c r="Y287" s="4">
        <f t="shared" si="20"/>
        <v>0.85482562854825628</v>
      </c>
    </row>
    <row r="288" spans="1:25" x14ac:dyDescent="0.25">
      <c r="A288" s="44" t="s">
        <v>222</v>
      </c>
      <c r="B288" s="4">
        <f>SUMIF('1.1-1 AGN Customer Numbers'!$A$6:$A$418,$A288,'1.1-1 AGN Customer Numbers'!$C$6:$C$418)</f>
        <v>193</v>
      </c>
      <c r="C288" s="4" t="str">
        <f>IFERROR(INDEX('[30]1.6 AGN New Res Conn by suburb'!$H$2:$H$377,MATCH($A288,'[30]1.6 AGN New Res Conn by suburb'!$A$2:$A$377,0)),"")</f>
        <v/>
      </c>
      <c r="D288" s="56" t="str">
        <f t="shared" si="18"/>
        <v/>
      </c>
      <c r="E288" s="4">
        <f>IFERROR(INDEX('1.1-2 SAPN-Mar18'!$B$2:$B$1621,MATCH($A288,'1.1-2 SAPN-Mar18'!$A$2:$A$1621,0)),"")</f>
        <v>133</v>
      </c>
      <c r="F288" s="56">
        <f t="shared" si="19"/>
        <v>1.4511278195488722</v>
      </c>
      <c r="G288" s="4">
        <f>VALUE(IFERROR(INDEX('[31]All MIRNs SA'!$B$5:$B$422,MATCH($A288,'[31]All MIRNs SA'!$A$5:$A$422,0)),""))</f>
        <v>5540</v>
      </c>
      <c r="H288" s="4" t="str">
        <f>INDEX('[30]1.6 Suburb to SA2'!$C$2:$C$467,MATCH('1.5 Residential Penetration'!$A288,'[30]1.6 Suburb to SA2'!$A$2:$A$467,0))</f>
        <v>Mid North</v>
      </c>
      <c r="I288" s="4" t="str">
        <f>INDEX('[30]1.6 Suburb to SA2'!$D$2:$D$467,MATCH('1.5 Residential Penetration'!$A288,'[30]1.6 Suburb to SA2'!$A$2:$A$467,0))</f>
        <v>Barossa - Yorke - Mid North</v>
      </c>
      <c r="J288" s="4">
        <f>SUMIF('1.1-1 AGN Customer Numbers'!$A$6:$A$418,$A288,'1.1-1 AGN Customer Numbers'!$D$6:$D$418)</f>
        <v>85</v>
      </c>
      <c r="V288" s="52" t="s">
        <v>124</v>
      </c>
      <c r="W288" s="50">
        <v>148</v>
      </c>
      <c r="X288" s="50">
        <v>194</v>
      </c>
      <c r="Y288" s="4">
        <f t="shared" si="20"/>
        <v>0.76288659793814428</v>
      </c>
    </row>
    <row r="289" spans="1:25" x14ac:dyDescent="0.25">
      <c r="A289" s="44" t="s">
        <v>221</v>
      </c>
      <c r="B289" s="4">
        <f>SUMIF('1.1-1 AGN Customer Numbers'!$A$6:$A$418,$A289,'1.1-1 AGN Customer Numbers'!$C$6:$C$418)</f>
        <v>1385</v>
      </c>
      <c r="C289" s="4">
        <f>IFERROR(INDEX('[30]1.6 AGN New Res Conn by suburb'!$H$2:$H$377,MATCH($A289,'[30]1.6 AGN New Res Conn by suburb'!$A$2:$A$377,0)),"")</f>
        <v>92</v>
      </c>
      <c r="D289" s="56">
        <f t="shared" si="18"/>
        <v>6.6425992779783394E-2</v>
      </c>
      <c r="E289" s="4">
        <f>IFERROR(INDEX('1.1-2 SAPN-Mar18'!$B$2:$B$1621,MATCH($A289,'1.1-2 SAPN-Mar18'!$A$2:$A$1621,0)),"")</f>
        <v>1838</v>
      </c>
      <c r="F289" s="56">
        <f t="shared" si="19"/>
        <v>0.75353645266594127</v>
      </c>
      <c r="G289" s="4">
        <f>VALUE(IFERROR(INDEX('[31]All MIRNs SA'!$B$5:$B$422,MATCH($A289,'[31]All MIRNs SA'!$A$5:$A$422,0)),""))</f>
        <v>5540</v>
      </c>
      <c r="H289" s="4" t="str">
        <f>INDEX('[30]1.6 Suburb to SA2'!$C$2:$C$467,MATCH('1.5 Residential Penetration'!$A289,'[30]1.6 Suburb to SA2'!$A$2:$A$467,0))</f>
        <v>Mid North</v>
      </c>
      <c r="I289" s="4" t="str">
        <f>INDEX('[30]1.6 Suburb to SA2'!$D$2:$D$467,MATCH('1.5 Residential Penetration'!$A289,'[30]1.6 Suburb to SA2'!$A$2:$A$467,0))</f>
        <v>Barossa - Yorke - Mid North</v>
      </c>
      <c r="J289" s="4">
        <f>SUMIF('1.1-1 AGN Customer Numbers'!$A$6:$A$418,$A289,'1.1-1 AGN Customer Numbers'!$D$6:$D$418)</f>
        <v>18</v>
      </c>
      <c r="V289" s="52" t="s">
        <v>121</v>
      </c>
      <c r="W289" s="50">
        <v>834</v>
      </c>
      <c r="X289" s="50">
        <v>1128</v>
      </c>
      <c r="Y289" s="4">
        <f t="shared" si="20"/>
        <v>0.73936170212765961</v>
      </c>
    </row>
    <row r="290" spans="1:25" x14ac:dyDescent="0.25">
      <c r="A290" s="44" t="s">
        <v>220</v>
      </c>
      <c r="B290" s="4">
        <f>SUMIF('1.1-1 AGN Customer Numbers'!$A$6:$A$418,$A290,'1.1-1 AGN Customer Numbers'!$C$6:$C$418)</f>
        <v>1103</v>
      </c>
      <c r="C290" s="4">
        <f>IFERROR(INDEX('[30]1.6 AGN New Res Conn by suburb'!$H$2:$H$377,MATCH($A290,'[30]1.6 AGN New Res Conn by suburb'!$A$2:$A$377,0)),"")</f>
        <v>16</v>
      </c>
      <c r="D290" s="56">
        <f t="shared" si="18"/>
        <v>1.4505893019038985E-2</v>
      </c>
      <c r="E290" s="4">
        <f>IFERROR(INDEX('1.1-2 SAPN-Mar18'!$B$2:$B$1621,MATCH($A290,'1.1-2 SAPN-Mar18'!$A$2:$A$1621,0)),"")</f>
        <v>1385</v>
      </c>
      <c r="F290" s="56">
        <f t="shared" si="19"/>
        <v>0.7963898916967509</v>
      </c>
      <c r="G290" s="4">
        <f>VALUE(IFERROR(INDEX('[31]All MIRNs SA'!$B$5:$B$422,MATCH($A290,'[31]All MIRNs SA'!$A$5:$A$422,0)),""))</f>
        <v>5540</v>
      </c>
      <c r="H290" s="4" t="str">
        <f>INDEX('[30]1.6 Suburb to SA2'!$C$2:$C$467,MATCH('1.5 Residential Penetration'!$A290,'[30]1.6 Suburb to SA2'!$A$2:$A$467,0))</f>
        <v>Mid North</v>
      </c>
      <c r="I290" s="4" t="str">
        <f>INDEX('[30]1.6 Suburb to SA2'!$D$2:$D$467,MATCH('1.5 Residential Penetration'!$A290,'[30]1.6 Suburb to SA2'!$A$2:$A$467,0))</f>
        <v>Barossa - Yorke - Mid North</v>
      </c>
      <c r="J290" s="4">
        <f>SUMIF('1.1-1 AGN Customer Numbers'!$A$6:$A$418,$A290,'1.1-1 AGN Customer Numbers'!$D$6:$D$418)</f>
        <v>16</v>
      </c>
      <c r="V290" s="52" t="s">
        <v>113</v>
      </c>
      <c r="W290" s="50">
        <v>1058</v>
      </c>
      <c r="X290" s="50">
        <v>1174</v>
      </c>
      <c r="Y290" s="4">
        <f t="shared" si="20"/>
        <v>0.90119250425894382</v>
      </c>
    </row>
    <row r="291" spans="1:25" x14ac:dyDescent="0.25">
      <c r="A291" s="44" t="s">
        <v>219</v>
      </c>
      <c r="B291" s="4">
        <f>SUMIF('1.1-1 AGN Customer Numbers'!$A$6:$A$418,$A291,'1.1-1 AGN Customer Numbers'!$C$6:$C$418)</f>
        <v>34</v>
      </c>
      <c r="C291" s="4">
        <f>IFERROR(INDEX('[30]1.6 AGN New Res Conn by suburb'!$H$2:$H$377,MATCH($A291,'[30]1.6 AGN New Res Conn by suburb'!$A$2:$A$377,0)),"")</f>
        <v>1</v>
      </c>
      <c r="D291" s="56">
        <f t="shared" si="18"/>
        <v>2.9411764705882353E-2</v>
      </c>
      <c r="E291" s="4">
        <f>IFERROR(INDEX('1.1-2 SAPN-Mar18'!$B$2:$B$1621,MATCH($A291,'1.1-2 SAPN-Mar18'!$A$2:$A$1621,0)),"")</f>
        <v>1018</v>
      </c>
      <c r="F291" s="56">
        <f t="shared" si="19"/>
        <v>3.3398821218074658E-2</v>
      </c>
      <c r="G291" s="4">
        <f>VALUE(IFERROR(INDEX('[31]All MIRNs SA'!$B$5:$B$422,MATCH($A291,'[31]All MIRNs SA'!$A$5:$A$422,0)),""))</f>
        <v>5173</v>
      </c>
      <c r="H291" s="4" t="str">
        <f>INDEX('[30]1.6 Suburb to SA2'!$C$2:$C$467,MATCH('1.5 Residential Penetration'!$A291,'[30]1.6 Suburb to SA2'!$A$2:$A$467,0))</f>
        <v>Onkaparinga</v>
      </c>
      <c r="I291" s="4" t="str">
        <f>INDEX('[30]1.6 Suburb to SA2'!$D$2:$D$467,MATCH('1.5 Residential Penetration'!$A291,'[30]1.6 Suburb to SA2'!$A$2:$A$467,0))</f>
        <v>Adelaide - South</v>
      </c>
      <c r="J291" s="4">
        <f>SUMIF('1.1-1 AGN Customer Numbers'!$A$6:$A$418,$A291,'1.1-1 AGN Customer Numbers'!$D$6:$D$418)</f>
        <v>0</v>
      </c>
      <c r="V291" s="52" t="s">
        <v>102</v>
      </c>
      <c r="W291" s="50">
        <v>356</v>
      </c>
      <c r="X291" s="50">
        <v>423</v>
      </c>
      <c r="Y291" s="4">
        <f t="shared" si="20"/>
        <v>0.84160756501182032</v>
      </c>
    </row>
    <row r="292" spans="1:25" x14ac:dyDescent="0.25">
      <c r="A292" s="44" t="s">
        <v>217</v>
      </c>
      <c r="B292" s="4">
        <f>SUMIF('1.1-1 AGN Customer Numbers'!$A$6:$A$418,$A292,'1.1-1 AGN Customer Numbers'!$C$6:$C$418)</f>
        <v>5001</v>
      </c>
      <c r="C292" s="4">
        <f>IFERROR(INDEX('[30]1.6 AGN New Res Conn by suburb'!$H$2:$H$377,MATCH($A292,'[30]1.6 AGN New Res Conn by suburb'!$A$2:$A$377,0)),"")</f>
        <v>194</v>
      </c>
      <c r="D292" s="56">
        <f t="shared" si="18"/>
        <v>3.8792241551689664E-2</v>
      </c>
      <c r="E292" s="4">
        <f>IFERROR(INDEX('1.1-2 SAPN-Mar18'!$B$2:$B$1621,MATCH($A292,'1.1-2 SAPN-Mar18'!$A$2:$A$1621,0)),"")</f>
        <v>5902</v>
      </c>
      <c r="F292" s="56">
        <f t="shared" si="19"/>
        <v>0.8473398847848187</v>
      </c>
      <c r="G292" s="4">
        <f>VALUE(IFERROR(INDEX('[31]All MIRNs SA'!$B$5:$B$422,MATCH($A292,'[31]All MIRNs SA'!$A$5:$A$422,0)),""))</f>
        <v>5082</v>
      </c>
      <c r="H292" s="4" t="str">
        <f>INDEX('[30]1.6 Suburb to SA2'!$C$2:$C$467,MATCH('1.5 Residential Penetration'!$A292,'[30]1.6 Suburb to SA2'!$A$2:$A$467,0))</f>
        <v>Prospect - Walkerville</v>
      </c>
      <c r="I292" s="4" t="str">
        <f>INDEX('[30]1.6 Suburb to SA2'!$D$2:$D$467,MATCH('1.5 Residential Penetration'!$A292,'[30]1.6 Suburb to SA2'!$A$2:$A$467,0))</f>
        <v>Adelaide - Central and Hills</v>
      </c>
      <c r="J292" s="4">
        <f>SUMIF('1.1-1 AGN Customer Numbers'!$A$6:$A$418,$A292,'1.1-1 AGN Customer Numbers'!$D$6:$D$418)</f>
        <v>176</v>
      </c>
      <c r="V292" s="52" t="s">
        <v>89</v>
      </c>
      <c r="W292" s="50">
        <v>2223</v>
      </c>
      <c r="X292" s="50">
        <v>2468</v>
      </c>
      <c r="Y292" s="4">
        <f t="shared" si="20"/>
        <v>0.90072933549432743</v>
      </c>
    </row>
    <row r="293" spans="1:25" x14ac:dyDescent="0.25">
      <c r="A293" s="44" t="s">
        <v>216</v>
      </c>
      <c r="B293" s="4">
        <f>SUMIF('1.1-1 AGN Customer Numbers'!$A$6:$A$418,$A293,'1.1-1 AGN Customer Numbers'!$C$6:$C$418)</f>
        <v>799</v>
      </c>
      <c r="C293" s="4">
        <f>IFERROR(INDEX('[30]1.6 AGN New Res Conn by suburb'!$H$2:$H$377,MATCH($A293,'[30]1.6 AGN New Res Conn by suburb'!$A$2:$A$377,0)),"")</f>
        <v>44</v>
      </c>
      <c r="D293" s="56">
        <f t="shared" si="18"/>
        <v>5.5068836045056323E-2</v>
      </c>
      <c r="E293" s="4">
        <f>IFERROR(INDEX('1.1-2 SAPN-Mar18'!$B$2:$B$1621,MATCH($A293,'1.1-2 SAPN-Mar18'!$A$2:$A$1621,0)),"")</f>
        <v>1003</v>
      </c>
      <c r="F293" s="56">
        <f t="shared" si="19"/>
        <v>0.79661016949152541</v>
      </c>
      <c r="G293" s="4">
        <f>VALUE(IFERROR(INDEX('[31]All MIRNs SA'!$B$5:$B$422,MATCH($A293,'[31]All MIRNs SA'!$A$5:$A$422,0)),""))</f>
        <v>5014</v>
      </c>
      <c r="H293" s="4" t="str">
        <f>INDEX('[30]1.6 Suburb to SA2'!$C$2:$C$467,MATCH('1.5 Residential Penetration'!$A293,'[30]1.6 Suburb to SA2'!$A$2:$A$467,0))</f>
        <v>Port Adelaide - West</v>
      </c>
      <c r="I293" s="4" t="str">
        <f>INDEX('[30]1.6 Suburb to SA2'!$D$2:$D$467,MATCH('1.5 Residential Penetration'!$A293,'[30]1.6 Suburb to SA2'!$A$2:$A$467,0))</f>
        <v>Adelaide - West</v>
      </c>
      <c r="J293" s="4">
        <f>SUMIF('1.1-1 AGN Customer Numbers'!$A$6:$A$418,$A293,'1.1-1 AGN Customer Numbers'!$D$6:$D$418)</f>
        <v>24</v>
      </c>
      <c r="V293" s="52" t="s">
        <v>68</v>
      </c>
      <c r="W293" s="50">
        <v>803</v>
      </c>
      <c r="X293" s="50">
        <v>986</v>
      </c>
      <c r="Y293" s="4">
        <f t="shared" si="20"/>
        <v>0.81440162271805272</v>
      </c>
    </row>
    <row r="294" spans="1:25" x14ac:dyDescent="0.25">
      <c r="A294" s="44" t="s">
        <v>215</v>
      </c>
      <c r="B294" s="4">
        <f>SUMIF('1.1-1 AGN Customer Numbers'!$A$6:$A$418,$A294,'1.1-1 AGN Customer Numbers'!$C$6:$C$418)</f>
        <v>1915</v>
      </c>
      <c r="C294" s="4">
        <f>IFERROR(INDEX('[30]1.6 AGN New Res Conn by suburb'!$H$2:$H$377,MATCH($A294,'[30]1.6 AGN New Res Conn by suburb'!$A$2:$A$377,0)),"")</f>
        <v>47</v>
      </c>
      <c r="D294" s="56">
        <f t="shared" si="18"/>
        <v>2.4543080939947781E-2</v>
      </c>
      <c r="E294" s="4">
        <f>IFERROR(INDEX('1.1-2 SAPN-Mar18'!$B$2:$B$1621,MATCH($A294,'1.1-2 SAPN-Mar18'!$A$2:$A$1621,0)),"")</f>
        <v>2110</v>
      </c>
      <c r="F294" s="56">
        <f t="shared" si="19"/>
        <v>0.90758293838862558</v>
      </c>
      <c r="G294" s="4">
        <f>VALUE(IFERROR(INDEX('[31]All MIRNs SA'!$B$5:$B$422,MATCH($A294,'[31]All MIRNs SA'!$A$5:$A$422,0)),""))</f>
        <v>5097</v>
      </c>
      <c r="H294" s="4" t="str">
        <f>INDEX('[30]1.6 Suburb to SA2'!$C$2:$C$467,MATCH('1.5 Residential Penetration'!$A294,'[30]1.6 Suburb to SA2'!$A$2:$A$467,0))</f>
        <v>Tea Tree Gully</v>
      </c>
      <c r="I294" s="4" t="str">
        <f>INDEX('[30]1.6 Suburb to SA2'!$D$2:$D$467,MATCH('1.5 Residential Penetration'!$A294,'[30]1.6 Suburb to SA2'!$A$2:$A$467,0))</f>
        <v>Adelaide - North</v>
      </c>
      <c r="J294" s="4">
        <f>SUMIF('1.1-1 AGN Customer Numbers'!$A$6:$A$418,$A294,'1.1-1 AGN Customer Numbers'!$D$6:$D$418)</f>
        <v>11</v>
      </c>
      <c r="V294" s="52" t="s">
        <v>52</v>
      </c>
      <c r="W294" s="50">
        <v>3834</v>
      </c>
      <c r="X294" s="50">
        <v>4202</v>
      </c>
      <c r="Y294" s="4">
        <f t="shared" ref="Y294" si="21">W294/X294</f>
        <v>0.9124226558781533</v>
      </c>
    </row>
    <row r="295" spans="1:25" x14ac:dyDescent="0.25">
      <c r="A295" s="44" t="s">
        <v>214</v>
      </c>
      <c r="B295" s="4">
        <f>SUMIF('1.1-1 AGN Customer Numbers'!$A$6:$A$418,$A295,'1.1-1 AGN Customer Numbers'!$C$6:$C$418)</f>
        <v>0</v>
      </c>
      <c r="C295" s="4" t="str">
        <f>IFERROR(INDEX('[30]1.6 AGN New Res Conn by suburb'!$H$2:$H$377,MATCH($A295,'[30]1.6 AGN New Res Conn by suburb'!$A$2:$A$377,0)),"")</f>
        <v/>
      </c>
      <c r="D295" s="56" t="str">
        <f t="shared" si="18"/>
        <v/>
      </c>
      <c r="E295" s="4">
        <f>IFERROR(INDEX('1.1-2 SAPN-Mar18'!$B$2:$B$1621,MATCH($A295,'1.1-2 SAPN-Mar18'!$A$2:$A$1621,0)),"")</f>
        <v>2</v>
      </c>
      <c r="F295" s="56">
        <f t="shared" si="19"/>
        <v>0</v>
      </c>
      <c r="G295" s="4">
        <f>VALUE(IFERROR(INDEX('[31]All MIRNs SA'!$B$5:$B$422,MATCH($A295,'[31]All MIRNs SA'!$A$5:$A$422,0)),""))</f>
        <v>5010</v>
      </c>
      <c r="H295" s="4" t="str">
        <f>INDEX('[30]1.6 Suburb to SA2'!$C$2:$C$467,MATCH('1.5 Residential Penetration'!$A295,'[30]1.6 Suburb to SA2'!$A$2:$A$467,0))</f>
        <v>Port Adelaide - West</v>
      </c>
      <c r="I295" s="4" t="str">
        <f>INDEX('[30]1.6 Suburb to SA2'!$D$2:$D$467,MATCH('1.5 Residential Penetration'!$A295,'[30]1.6 Suburb to SA2'!$A$2:$A$467,0))</f>
        <v>Adelaide - West</v>
      </c>
      <c r="J295" s="4">
        <f>SUMIF('1.1-1 AGN Customer Numbers'!$A$6:$A$418,$A295,'1.1-1 AGN Customer Numbers'!$D$6:$D$418)</f>
        <v>44</v>
      </c>
      <c r="V295" s="51" t="s">
        <v>1788</v>
      </c>
      <c r="W295" s="50"/>
      <c r="X295" s="50"/>
    </row>
    <row r="296" spans="1:25" x14ac:dyDescent="0.25">
      <c r="A296" s="44" t="s">
        <v>212</v>
      </c>
      <c r="B296" s="4">
        <f>SUMIF('1.1-1 AGN Customer Numbers'!$A$6:$A$418,$A296,'1.1-1 AGN Customer Numbers'!$C$6:$C$418)</f>
        <v>93</v>
      </c>
      <c r="C296" s="4">
        <f>IFERROR(INDEX('[30]1.6 AGN New Res Conn by suburb'!$H$2:$H$377,MATCH($A296,'[30]1.6 AGN New Res Conn by suburb'!$A$2:$A$377,0)),"")</f>
        <v>89</v>
      </c>
      <c r="D296" s="56">
        <f t="shared" si="18"/>
        <v>0.956989247311828</v>
      </c>
      <c r="E296" s="4">
        <f>IFERROR(INDEX('1.1-2 SAPN-Mar18'!$B$2:$B$1621,MATCH($A296,'1.1-2 SAPN-Mar18'!$A$2:$A$1621,0)),"")</f>
        <v>146</v>
      </c>
      <c r="F296" s="56">
        <f t="shared" si="19"/>
        <v>0.63698630136986301</v>
      </c>
      <c r="G296" s="4">
        <f>VALUE(IFERROR(INDEX('[31]All MIRNs SA'!$B$5:$B$422,MATCH($A296,'[31]All MIRNs SA'!$A$5:$A$422,0)),""))</f>
        <v>5118</v>
      </c>
      <c r="H296" s="4" t="str">
        <f>INDEX('[30]1.6 Suburb to SA2'!$C$2:$C$467,MATCH('1.5 Residential Penetration'!$A296,'[30]1.6 Suburb to SA2'!$A$2:$A$467,0))</f>
        <v>Gawler - Two Wells</v>
      </c>
      <c r="I296" s="4" t="str">
        <f>INDEX('[30]1.6 Suburb to SA2'!$D$2:$D$467,MATCH('1.5 Residential Penetration'!$A296,'[30]1.6 Suburb to SA2'!$A$2:$A$467,0))</f>
        <v>Adelaide - North</v>
      </c>
      <c r="J296" s="4">
        <f>SUMIF('1.1-1 AGN Customer Numbers'!$A$6:$A$418,$A296,'1.1-1 AGN Customer Numbers'!$D$6:$D$418)</f>
        <v>0</v>
      </c>
      <c r="V296" s="52" t="s">
        <v>555</v>
      </c>
      <c r="W296" s="50">
        <v>0</v>
      </c>
      <c r="X296" s="50">
        <v>0</v>
      </c>
    </row>
    <row r="297" spans="1:25" x14ac:dyDescent="0.25">
      <c r="A297" s="44" t="s">
        <v>877</v>
      </c>
      <c r="B297" s="4">
        <f>SUMIF('1.1-1 AGN Customer Numbers'!$A$6:$A$418,$A297,'1.1-1 AGN Customer Numbers'!$C$6:$C$418)</f>
        <v>0</v>
      </c>
      <c r="C297" s="4">
        <f>IFERROR(INDEX('[30]1.6 AGN New Res Conn by suburb'!$H$2:$H$377,MATCH($A297,'[30]1.6 AGN New Res Conn by suburb'!$A$2:$A$377,0)),"")</f>
        <v>2</v>
      </c>
      <c r="D297" s="56" t="str">
        <f t="shared" si="18"/>
        <v/>
      </c>
      <c r="E297" s="4">
        <f>IFERROR(INDEX('1.1-2 SAPN-Mar18'!$B$2:$B$1621,MATCH($A297,'1.1-2 SAPN-Mar18'!$A$2:$A$1621,0)),"")</f>
        <v>2304</v>
      </c>
      <c r="F297" s="56">
        <f t="shared" si="19"/>
        <v>0</v>
      </c>
      <c r="G297" s="4">
        <f>VALUE(IFERROR(INDEX('[31]All MIRNs SA'!$B$5:$B$422,MATCH($A297,'[31]All MIRNs SA'!$A$5:$A$422,0)),""))</f>
        <v>5341</v>
      </c>
      <c r="H297" s="4" t="str">
        <f>INDEX('[30]1.6 Suburb to SA2'!$C$2:$C$467,MATCH('1.5 Residential Penetration'!$A297,'[30]1.6 Suburb to SA2'!$A$2:$A$467,0))</f>
        <v>Murray and Mallee</v>
      </c>
      <c r="I297" s="4" t="str">
        <f>INDEX('[30]1.6 Suburb to SA2'!$D$2:$D$467,MATCH('1.5 Residential Penetration'!$A297,'[30]1.6 Suburb to SA2'!$A$2:$A$467,0))</f>
        <v>South Australia - South East</v>
      </c>
      <c r="J297" s="4">
        <f>SUMIF('1.1-1 AGN Customer Numbers'!$A$6:$A$418,$A297,'1.1-1 AGN Customer Numbers'!$D$6:$D$418)</f>
        <v>0</v>
      </c>
      <c r="V297" s="52" t="s">
        <v>553</v>
      </c>
      <c r="W297" s="50">
        <v>652</v>
      </c>
      <c r="X297" s="50">
        <v>824</v>
      </c>
      <c r="Y297" s="4">
        <f t="shared" ref="Y297:Y328" si="22">W297/X297</f>
        <v>0.79126213592233008</v>
      </c>
    </row>
    <row r="298" spans="1:25" x14ac:dyDescent="0.25">
      <c r="A298" s="44" t="s">
        <v>211</v>
      </c>
      <c r="B298" s="4">
        <f>SUMIF('1.1-1 AGN Customer Numbers'!$A$6:$A$418,$A298,'1.1-1 AGN Customer Numbers'!$C$6:$C$418)</f>
        <v>663</v>
      </c>
      <c r="C298" s="4">
        <f>IFERROR(INDEX('[30]1.6 AGN New Res Conn by suburb'!$H$2:$H$377,MATCH($A298,'[30]1.6 AGN New Res Conn by suburb'!$A$2:$A$377,0)),"")</f>
        <v>32</v>
      </c>
      <c r="D298" s="56">
        <f t="shared" si="18"/>
        <v>4.8265460030165915E-2</v>
      </c>
      <c r="E298" s="4">
        <f>IFERROR(INDEX('1.1-2 SAPN-Mar18'!$B$2:$B$1621,MATCH($A298,'1.1-2 SAPN-Mar18'!$A$2:$A$1621,0)),"")</f>
        <v>840</v>
      </c>
      <c r="F298" s="56">
        <f t="shared" si="19"/>
        <v>0.78928571428571426</v>
      </c>
      <c r="G298" s="4">
        <f>VALUE(IFERROR(INDEX('[31]All MIRNs SA'!$B$5:$B$422,MATCH($A298,'[31]All MIRNs SA'!$A$5:$A$422,0)),""))</f>
        <v>5008</v>
      </c>
      <c r="H298" s="4" t="str">
        <f>INDEX('[30]1.6 Suburb to SA2'!$C$2:$C$467,MATCH('1.5 Residential Penetration'!$A298,'[30]1.6 Suburb to SA2'!$A$2:$A$467,0))</f>
        <v>Charles Sturt</v>
      </c>
      <c r="I298" s="4" t="str">
        <f>INDEX('[30]1.6 Suburb to SA2'!$D$2:$D$467,MATCH('1.5 Residential Penetration'!$A298,'[30]1.6 Suburb to SA2'!$A$2:$A$467,0))</f>
        <v>Adelaide - West</v>
      </c>
      <c r="J298" s="4">
        <f>SUMIF('1.1-1 AGN Customer Numbers'!$A$6:$A$418,$A298,'1.1-1 AGN Customer Numbers'!$D$6:$D$418)</f>
        <v>4</v>
      </c>
      <c r="V298" s="52" t="s">
        <v>552</v>
      </c>
      <c r="W298" s="50">
        <v>799</v>
      </c>
      <c r="X298" s="50">
        <v>945</v>
      </c>
      <c r="Y298" s="4">
        <f t="shared" si="22"/>
        <v>0.84550264550264553</v>
      </c>
    </row>
    <row r="299" spans="1:25" x14ac:dyDescent="0.25">
      <c r="A299" s="44" t="s">
        <v>210</v>
      </c>
      <c r="B299" s="4">
        <f>SUMIF('1.1-1 AGN Customer Numbers'!$A$6:$A$418,$A299,'1.1-1 AGN Customer Numbers'!$C$6:$C$418)</f>
        <v>1674</v>
      </c>
      <c r="C299" s="4">
        <f>IFERROR(INDEX('[30]1.6 AGN New Res Conn by suburb'!$H$2:$H$377,MATCH($A299,'[30]1.6 AGN New Res Conn by suburb'!$A$2:$A$377,0)),"")</f>
        <v>135</v>
      </c>
      <c r="D299" s="56">
        <f t="shared" si="18"/>
        <v>8.0645161290322578E-2</v>
      </c>
      <c r="E299" s="4">
        <f>IFERROR(INDEX('1.1-2 SAPN-Mar18'!$B$2:$B$1621,MATCH($A299,'1.1-2 SAPN-Mar18'!$A$2:$A$1621,0)),"")</f>
        <v>2089</v>
      </c>
      <c r="F299" s="56">
        <f t="shared" si="19"/>
        <v>0.80134035423647676</v>
      </c>
      <c r="G299" s="4">
        <f>VALUE(IFERROR(INDEX('[31]All MIRNs SA'!$B$5:$B$422,MATCH($A299,'[31]All MIRNs SA'!$A$5:$A$422,0)),""))</f>
        <v>5161</v>
      </c>
      <c r="H299" s="4" t="str">
        <f>INDEX('[30]1.6 Suburb to SA2'!$C$2:$C$467,MATCH('1.5 Residential Penetration'!$A299,'[30]1.6 Suburb to SA2'!$A$2:$A$467,0))</f>
        <v>Onkaparinga</v>
      </c>
      <c r="I299" s="4" t="str">
        <f>INDEX('[30]1.6 Suburb to SA2'!$D$2:$D$467,MATCH('1.5 Residential Penetration'!$A299,'[30]1.6 Suburb to SA2'!$A$2:$A$467,0))</f>
        <v>Adelaide - South</v>
      </c>
      <c r="J299" s="4">
        <f>SUMIF('1.1-1 AGN Customer Numbers'!$A$6:$A$418,$A299,'1.1-1 AGN Customer Numbers'!$D$6:$D$418)</f>
        <v>13</v>
      </c>
      <c r="V299" s="52" t="s">
        <v>549</v>
      </c>
      <c r="W299" s="50">
        <v>764</v>
      </c>
      <c r="X299" s="50">
        <v>841</v>
      </c>
      <c r="Y299" s="4">
        <f t="shared" si="22"/>
        <v>0.90844233055885848</v>
      </c>
    </row>
    <row r="300" spans="1:25" x14ac:dyDescent="0.25">
      <c r="A300" s="44" t="s">
        <v>209</v>
      </c>
      <c r="B300" s="4">
        <f>SUMIF('1.1-1 AGN Customer Numbers'!$A$6:$A$418,$A300,'1.1-1 AGN Customer Numbers'!$C$6:$C$418)</f>
        <v>702</v>
      </c>
      <c r="C300" s="4">
        <f>IFERROR(INDEX('[30]1.6 AGN New Res Conn by suburb'!$H$2:$H$377,MATCH($A300,'[30]1.6 AGN New Res Conn by suburb'!$A$2:$A$377,0)),"")</f>
        <v>18</v>
      </c>
      <c r="D300" s="56">
        <f t="shared" si="18"/>
        <v>2.564102564102564E-2</v>
      </c>
      <c r="E300" s="4">
        <f>IFERROR(INDEX('1.1-2 SAPN-Mar18'!$B$2:$B$1621,MATCH($A300,'1.1-2 SAPN-Mar18'!$A$2:$A$1621,0)),"")</f>
        <v>898</v>
      </c>
      <c r="F300" s="56">
        <f t="shared" si="19"/>
        <v>0.78173719376391981</v>
      </c>
      <c r="G300" s="4">
        <f>VALUE(IFERROR(INDEX('[31]All MIRNs SA'!$B$5:$B$422,MATCH($A300,'[31]All MIRNs SA'!$A$5:$A$422,0)),""))</f>
        <v>5161</v>
      </c>
      <c r="H300" s="4" t="str">
        <f>INDEX('[30]1.6 Suburb to SA2'!$C$2:$C$467,MATCH('1.5 Residential Penetration'!$A300,'[30]1.6 Suburb to SA2'!$A$2:$A$467,0))</f>
        <v>Onkaparinga</v>
      </c>
      <c r="I300" s="4" t="str">
        <f>INDEX('[30]1.6 Suburb to SA2'!$D$2:$D$467,MATCH('1.5 Residential Penetration'!$A300,'[30]1.6 Suburb to SA2'!$A$2:$A$467,0))</f>
        <v>Adelaide - South</v>
      </c>
      <c r="J300" s="4">
        <f>SUMIF('1.1-1 AGN Customer Numbers'!$A$6:$A$418,$A300,'1.1-1 AGN Customer Numbers'!$D$6:$D$418)</f>
        <v>3</v>
      </c>
      <c r="V300" s="52" t="s">
        <v>546</v>
      </c>
      <c r="W300" s="50">
        <v>540</v>
      </c>
      <c r="X300" s="50">
        <v>598</v>
      </c>
      <c r="Y300" s="4">
        <f t="shared" si="22"/>
        <v>0.90301003344481601</v>
      </c>
    </row>
    <row r="301" spans="1:25" x14ac:dyDescent="0.25">
      <c r="A301" s="44" t="s">
        <v>207</v>
      </c>
      <c r="B301" s="4">
        <f>SUMIF('1.1-1 AGN Customer Numbers'!$A$6:$A$418,$A301,'1.1-1 AGN Customer Numbers'!$C$6:$C$418)</f>
        <v>1404</v>
      </c>
      <c r="C301" s="4">
        <f>IFERROR(INDEX('[30]1.6 AGN New Res Conn by suburb'!$H$2:$H$377,MATCH($A301,'[30]1.6 AGN New Res Conn by suburb'!$A$2:$A$377,0)),"")</f>
        <v>79</v>
      </c>
      <c r="D301" s="56">
        <f t="shared" si="18"/>
        <v>5.6267806267806267E-2</v>
      </c>
      <c r="E301" s="4">
        <f>IFERROR(INDEX('1.1-2 SAPN-Mar18'!$B$2:$B$1621,MATCH($A301,'1.1-2 SAPN-Mar18'!$A$2:$A$1621,0)),"")</f>
        <v>1625</v>
      </c>
      <c r="F301" s="56">
        <f t="shared" si="19"/>
        <v>0.86399999999999999</v>
      </c>
      <c r="G301" s="4">
        <f>VALUE(IFERROR(INDEX('[31]All MIRNs SA'!$B$5:$B$422,MATCH($A301,'[31]All MIRNs SA'!$A$5:$A$422,0)),""))</f>
        <v>5033</v>
      </c>
      <c r="H301" s="4" t="str">
        <f>INDEX('[30]1.6 Suburb to SA2'!$C$2:$C$467,MATCH('1.5 Residential Penetration'!$A301,'[30]1.6 Suburb to SA2'!$A$2:$A$467,0))</f>
        <v>West Torrens</v>
      </c>
      <c r="I301" s="4" t="str">
        <f>INDEX('[30]1.6 Suburb to SA2'!$D$2:$D$467,MATCH('1.5 Residential Penetration'!$A301,'[30]1.6 Suburb to SA2'!$A$2:$A$467,0))</f>
        <v>Adelaide - West</v>
      </c>
      <c r="J301" s="4">
        <f>SUMIF('1.1-1 AGN Customer Numbers'!$A$6:$A$418,$A301,'1.1-1 AGN Customer Numbers'!$D$6:$D$418)</f>
        <v>34</v>
      </c>
      <c r="V301" s="52" t="s">
        <v>542</v>
      </c>
      <c r="W301" s="50">
        <v>307</v>
      </c>
      <c r="X301" s="50">
        <v>452</v>
      </c>
      <c r="Y301" s="4">
        <f t="shared" si="22"/>
        <v>0.67920353982300885</v>
      </c>
    </row>
    <row r="302" spans="1:25" x14ac:dyDescent="0.25">
      <c r="A302" s="44" t="s">
        <v>206</v>
      </c>
      <c r="B302" s="4">
        <f>SUMIF('1.1-1 AGN Customer Numbers'!$A$6:$A$418,$A302,'1.1-1 AGN Customer Numbers'!$C$6:$C$418)</f>
        <v>1556</v>
      </c>
      <c r="C302" s="4">
        <f>IFERROR(INDEX('[30]1.6 AGN New Res Conn by suburb'!$H$2:$H$377,MATCH($A302,'[30]1.6 AGN New Res Conn by suburb'!$A$2:$A$377,0)),"")</f>
        <v>126</v>
      </c>
      <c r="D302" s="56">
        <f t="shared" si="18"/>
        <v>8.0976863753213363E-2</v>
      </c>
      <c r="E302" s="4">
        <f>IFERROR(INDEX('1.1-2 SAPN-Mar18'!$B$2:$B$1621,MATCH($A302,'1.1-2 SAPN-Mar18'!$A$2:$A$1621,0)),"")</f>
        <v>1896</v>
      </c>
      <c r="F302" s="56">
        <f t="shared" si="19"/>
        <v>0.82067510548523204</v>
      </c>
      <c r="G302" s="4">
        <f>VALUE(IFERROR(INDEX('[31]All MIRNs SA'!$B$5:$B$422,MATCH($A302,'[31]All MIRNs SA'!$A$5:$A$422,0)),""))</f>
        <v>5097</v>
      </c>
      <c r="H302" s="4" t="str">
        <f>INDEX('[30]1.6 Suburb to SA2'!$C$2:$C$467,MATCH('1.5 Residential Penetration'!$A302,'[30]1.6 Suburb to SA2'!$A$2:$A$467,0))</f>
        <v>Tea Tree Gully</v>
      </c>
      <c r="I302" s="4" t="str">
        <f>INDEX('[30]1.6 Suburb to SA2'!$D$2:$D$467,MATCH('1.5 Residential Penetration'!$A302,'[30]1.6 Suburb to SA2'!$A$2:$A$467,0))</f>
        <v>Adelaide - North</v>
      </c>
      <c r="J302" s="4">
        <f>SUMIF('1.1-1 AGN Customer Numbers'!$A$6:$A$418,$A302,'1.1-1 AGN Customer Numbers'!$D$6:$D$418)</f>
        <v>35</v>
      </c>
      <c r="V302" s="52" t="s">
        <v>539</v>
      </c>
      <c r="W302" s="50">
        <v>663</v>
      </c>
      <c r="X302" s="50">
        <v>790</v>
      </c>
      <c r="Y302" s="4">
        <f t="shared" si="22"/>
        <v>0.83924050632911396</v>
      </c>
    </row>
    <row r="303" spans="1:25" x14ac:dyDescent="0.25">
      <c r="A303" s="44" t="s">
        <v>205</v>
      </c>
      <c r="B303" s="4">
        <f>SUMIF('1.1-1 AGN Customer Numbers'!$A$6:$A$418,$A303,'1.1-1 AGN Customer Numbers'!$C$6:$C$418)</f>
        <v>480</v>
      </c>
      <c r="C303" s="4">
        <f>IFERROR(INDEX('[30]1.6 AGN New Res Conn by suburb'!$H$2:$H$377,MATCH($A303,'[30]1.6 AGN New Res Conn by suburb'!$A$2:$A$377,0)),"")</f>
        <v>28</v>
      </c>
      <c r="D303" s="56">
        <f t="shared" si="18"/>
        <v>5.8333333333333334E-2</v>
      </c>
      <c r="E303" s="4">
        <f>IFERROR(INDEX('1.1-2 SAPN-Mar18'!$B$2:$B$1621,MATCH($A303,'1.1-2 SAPN-Mar18'!$A$2:$A$1621,0)),"")</f>
        <v>614</v>
      </c>
      <c r="F303" s="56">
        <f t="shared" si="19"/>
        <v>0.78175895765472314</v>
      </c>
      <c r="G303" s="4">
        <f>VALUE(IFERROR(INDEX('[31]All MIRNs SA'!$B$5:$B$422,MATCH($A303,'[31]All MIRNs SA'!$A$5:$A$422,0)),""))</f>
        <v>5008</v>
      </c>
      <c r="H303" s="4" t="str">
        <f>INDEX('[30]1.6 Suburb to SA2'!$C$2:$C$467,MATCH('1.5 Residential Penetration'!$A303,'[30]1.6 Suburb to SA2'!$A$2:$A$467,0))</f>
        <v>Charles Sturt</v>
      </c>
      <c r="I303" s="4" t="str">
        <f>INDEX('[30]1.6 Suburb to SA2'!$D$2:$D$467,MATCH('1.5 Residential Penetration'!$A303,'[30]1.6 Suburb to SA2'!$A$2:$A$467,0))</f>
        <v>Adelaide - West</v>
      </c>
      <c r="J303" s="4">
        <f>SUMIF('1.1-1 AGN Customer Numbers'!$A$6:$A$418,$A303,'1.1-1 AGN Customer Numbers'!$D$6:$D$418)</f>
        <v>17</v>
      </c>
      <c r="V303" s="52" t="s">
        <v>529</v>
      </c>
      <c r="W303" s="50">
        <v>618</v>
      </c>
      <c r="X303" s="50">
        <v>691</v>
      </c>
      <c r="Y303" s="4">
        <f t="shared" si="22"/>
        <v>0.89435600578871199</v>
      </c>
    </row>
    <row r="304" spans="1:25" x14ac:dyDescent="0.25">
      <c r="A304" s="44" t="s">
        <v>204</v>
      </c>
      <c r="B304" s="4">
        <f>SUMIF('1.1-1 AGN Customer Numbers'!$A$6:$A$418,$A304,'1.1-1 AGN Customer Numbers'!$C$6:$C$418)</f>
        <v>1369</v>
      </c>
      <c r="C304" s="4">
        <f>IFERROR(INDEX('[30]1.6 AGN New Res Conn by suburb'!$H$2:$H$377,MATCH($A304,'[30]1.6 AGN New Res Conn by suburb'!$A$2:$A$377,0)),"")</f>
        <v>41</v>
      </c>
      <c r="D304" s="56">
        <f t="shared" si="18"/>
        <v>2.9948867786705625E-2</v>
      </c>
      <c r="E304" s="4">
        <f>IFERROR(INDEX('1.1-2 SAPN-Mar18'!$B$2:$B$1621,MATCH($A304,'1.1-2 SAPN-Mar18'!$A$2:$A$1621,0)),"")</f>
        <v>1805</v>
      </c>
      <c r="F304" s="56">
        <f t="shared" si="19"/>
        <v>0.75844875346260388</v>
      </c>
      <c r="G304" s="4">
        <f>VALUE(IFERROR(INDEX('[31]All MIRNs SA'!$B$5:$B$422,MATCH($A304,'[31]All MIRNs SA'!$A$5:$A$422,0)),""))</f>
        <v>5540</v>
      </c>
      <c r="H304" s="4" t="str">
        <f>INDEX('[30]1.6 Suburb to SA2'!$C$2:$C$467,MATCH('1.5 Residential Penetration'!$A304,'[30]1.6 Suburb to SA2'!$A$2:$A$467,0))</f>
        <v>Mid North</v>
      </c>
      <c r="I304" s="4" t="str">
        <f>INDEX('[30]1.6 Suburb to SA2'!$D$2:$D$467,MATCH('1.5 Residential Penetration'!$A304,'[30]1.6 Suburb to SA2'!$A$2:$A$467,0))</f>
        <v>Barossa - Yorke - Mid North</v>
      </c>
      <c r="J304" s="4">
        <f>SUMIF('1.1-1 AGN Customer Numbers'!$A$6:$A$418,$A304,'1.1-1 AGN Customer Numbers'!$D$6:$D$418)</f>
        <v>14</v>
      </c>
      <c r="V304" s="52" t="s">
        <v>528</v>
      </c>
      <c r="W304" s="50">
        <v>739</v>
      </c>
      <c r="X304" s="50">
        <v>829</v>
      </c>
      <c r="Y304" s="4">
        <f t="shared" si="22"/>
        <v>0.8914354644149578</v>
      </c>
    </row>
    <row r="305" spans="1:25" x14ac:dyDescent="0.25">
      <c r="A305" s="44" t="s">
        <v>203</v>
      </c>
      <c r="B305" s="4">
        <f>SUMIF('1.1-1 AGN Customer Numbers'!$A$6:$A$418,$A305,'1.1-1 AGN Customer Numbers'!$C$6:$C$418)</f>
        <v>753</v>
      </c>
      <c r="C305" s="4">
        <f>IFERROR(INDEX('[30]1.6 AGN New Res Conn by suburb'!$H$2:$H$377,MATCH($A305,'[30]1.6 AGN New Res Conn by suburb'!$A$2:$A$377,0)),"")</f>
        <v>54</v>
      </c>
      <c r="D305" s="56">
        <f t="shared" si="18"/>
        <v>7.1713147410358571E-2</v>
      </c>
      <c r="E305" s="4">
        <f>IFERROR(INDEX('1.1-2 SAPN-Mar18'!$B$2:$B$1621,MATCH($A305,'1.1-2 SAPN-Mar18'!$A$2:$A$1621,0)),"")</f>
        <v>970</v>
      </c>
      <c r="F305" s="56">
        <f t="shared" si="19"/>
        <v>0.77628865979381445</v>
      </c>
      <c r="G305" s="4">
        <f>VALUE(IFERROR(INDEX('[31]All MIRNs SA'!$B$5:$B$422,MATCH($A305,'[31]All MIRNs SA'!$A$5:$A$422,0)),""))</f>
        <v>5540</v>
      </c>
      <c r="H305" s="4" t="str">
        <f>INDEX('[30]1.6 Suburb to SA2'!$C$2:$C$467,MATCH('1.5 Residential Penetration'!$A305,'[30]1.6 Suburb to SA2'!$A$2:$A$467,0))</f>
        <v>Mid North</v>
      </c>
      <c r="I305" s="4" t="str">
        <f>INDEX('[30]1.6 Suburb to SA2'!$D$2:$D$467,MATCH('1.5 Residential Penetration'!$A305,'[30]1.6 Suburb to SA2'!$A$2:$A$467,0))</f>
        <v>Barossa - Yorke - Mid North</v>
      </c>
      <c r="J305" s="4">
        <f>SUMIF('1.1-1 AGN Customer Numbers'!$A$6:$A$418,$A305,'1.1-1 AGN Customer Numbers'!$D$6:$D$418)</f>
        <v>3</v>
      </c>
      <c r="V305" s="52" t="s">
        <v>523</v>
      </c>
      <c r="W305" s="50">
        <v>349</v>
      </c>
      <c r="X305" s="50">
        <v>734</v>
      </c>
      <c r="Y305" s="4">
        <f t="shared" si="22"/>
        <v>0.47547683923705725</v>
      </c>
    </row>
    <row r="306" spans="1:25" x14ac:dyDescent="0.25">
      <c r="A306" s="44" t="s">
        <v>202</v>
      </c>
      <c r="B306" s="4">
        <f>SUMIF('1.1-1 AGN Customer Numbers'!$A$6:$A$418,$A306,'1.1-1 AGN Customer Numbers'!$C$6:$C$418)</f>
        <v>0</v>
      </c>
      <c r="C306" s="4" t="str">
        <f>IFERROR(INDEX('[30]1.6 AGN New Res Conn by suburb'!$H$2:$H$377,MATCH($A306,'[30]1.6 AGN New Res Conn by suburb'!$A$2:$A$377,0)),"")</f>
        <v/>
      </c>
      <c r="D306" s="56" t="str">
        <f t="shared" si="18"/>
        <v/>
      </c>
      <c r="E306" s="4">
        <f>IFERROR(INDEX('1.1-2 SAPN-Mar18'!$B$2:$B$1621,MATCH($A306,'1.1-2 SAPN-Mar18'!$A$2:$A$1621,0)),"")</f>
        <v>35</v>
      </c>
      <c r="F306" s="56">
        <f t="shared" si="19"/>
        <v>0</v>
      </c>
      <c r="G306" s="4">
        <f>VALUE(IFERROR(INDEX('[31]All MIRNs SA'!$B$5:$B$422,MATCH($A306,'[31]All MIRNs SA'!$A$5:$A$422,0)),""))</f>
        <v>5253</v>
      </c>
      <c r="H306" s="4" t="str">
        <f>INDEX('[30]1.6 Suburb to SA2'!$C$2:$C$467,MATCH('1.5 Residential Penetration'!$A306,'[30]1.6 Suburb to SA2'!$A$2:$A$467,0))</f>
        <v>Murray and Mallee</v>
      </c>
      <c r="I306" s="4" t="str">
        <f>INDEX('[30]1.6 Suburb to SA2'!$D$2:$D$467,MATCH('1.5 Residential Penetration'!$A306,'[30]1.6 Suburb to SA2'!$A$2:$A$467,0))</f>
        <v>South Australia - South East</v>
      </c>
      <c r="J306" s="4">
        <f>SUMIF('1.1-1 AGN Customer Numbers'!$A$6:$A$418,$A306,'1.1-1 AGN Customer Numbers'!$D$6:$D$418)</f>
        <v>1</v>
      </c>
      <c r="V306" s="52" t="s">
        <v>519</v>
      </c>
      <c r="W306" s="50">
        <v>1527</v>
      </c>
      <c r="X306" s="50">
        <v>1713</v>
      </c>
      <c r="Y306" s="4">
        <f t="shared" si="22"/>
        <v>0.89141856392294216</v>
      </c>
    </row>
    <row r="307" spans="1:25" x14ac:dyDescent="0.25">
      <c r="A307" s="44" t="s">
        <v>200</v>
      </c>
      <c r="B307" s="4">
        <f>SUMIF('1.1-1 AGN Customer Numbers'!$A$6:$A$418,$A307,'1.1-1 AGN Customer Numbers'!$C$6:$C$418)</f>
        <v>526</v>
      </c>
      <c r="C307" s="4">
        <f>IFERROR(INDEX('[30]1.6 AGN New Res Conn by suburb'!$H$2:$H$377,MATCH($A307,'[30]1.6 AGN New Res Conn by suburb'!$A$2:$A$377,0)),"")</f>
        <v>5</v>
      </c>
      <c r="D307" s="56">
        <f t="shared" si="18"/>
        <v>9.5057034220532317E-3</v>
      </c>
      <c r="E307" s="4">
        <f>IFERROR(INDEX('1.1-2 SAPN-Mar18'!$B$2:$B$1621,MATCH($A307,'1.1-2 SAPN-Mar18'!$A$2:$A$1621,0)),"")</f>
        <v>643</v>
      </c>
      <c r="F307" s="56">
        <f t="shared" si="19"/>
        <v>0.81804043545878691</v>
      </c>
      <c r="G307" s="4">
        <f>VALUE(IFERROR(INDEX('[31]All MIRNs SA'!$B$5:$B$422,MATCH($A307,'[31]All MIRNs SA'!$A$5:$A$422,0)),""))</f>
        <v>5067</v>
      </c>
      <c r="H307" s="4" t="str">
        <f>INDEX('[30]1.6 Suburb to SA2'!$C$2:$C$467,MATCH('1.5 Residential Penetration'!$A307,'[30]1.6 Suburb to SA2'!$A$2:$A$467,0))</f>
        <v>Burnside</v>
      </c>
      <c r="I307" s="4" t="str">
        <f>INDEX('[30]1.6 Suburb to SA2'!$D$2:$D$467,MATCH('1.5 Residential Penetration'!$A307,'[30]1.6 Suburb to SA2'!$A$2:$A$467,0))</f>
        <v>Adelaide - Central and Hills</v>
      </c>
      <c r="J307" s="4">
        <f>SUMIF('1.1-1 AGN Customer Numbers'!$A$6:$A$418,$A307,'1.1-1 AGN Customer Numbers'!$D$6:$D$418)</f>
        <v>21</v>
      </c>
      <c r="V307" s="52" t="s">
        <v>518</v>
      </c>
      <c r="W307" s="50">
        <v>1775</v>
      </c>
      <c r="X307" s="50">
        <v>2425</v>
      </c>
      <c r="Y307" s="4">
        <f t="shared" si="22"/>
        <v>0.73195876288659789</v>
      </c>
    </row>
    <row r="308" spans="1:25" x14ac:dyDescent="0.25">
      <c r="A308" s="44" t="s">
        <v>198</v>
      </c>
      <c r="B308" s="4">
        <f>SUMIF('1.1-1 AGN Customer Numbers'!$A$6:$A$418,$A308,'1.1-1 AGN Customer Numbers'!$C$6:$C$418)</f>
        <v>1319</v>
      </c>
      <c r="C308" s="4">
        <f>IFERROR(INDEX('[30]1.6 AGN New Res Conn by suburb'!$H$2:$H$377,MATCH($A308,'[30]1.6 AGN New Res Conn by suburb'!$A$2:$A$377,0)),"")</f>
        <v>48</v>
      </c>
      <c r="D308" s="56">
        <f t="shared" si="18"/>
        <v>3.6391205458680818E-2</v>
      </c>
      <c r="E308" s="4">
        <f>IFERROR(INDEX('1.1-2 SAPN-Mar18'!$B$2:$B$1621,MATCH($A308,'1.1-2 SAPN-Mar18'!$A$2:$A$1621,0)),"")</f>
        <v>1581</v>
      </c>
      <c r="F308" s="56">
        <f t="shared" si="19"/>
        <v>0.83428209993674884</v>
      </c>
      <c r="G308" s="4">
        <f>VALUE(IFERROR(INDEX('[31]All MIRNs SA'!$B$5:$B$422,MATCH($A308,'[31]All MIRNs SA'!$A$5:$A$422,0)),""))</f>
        <v>5013</v>
      </c>
      <c r="H308" s="4" t="str">
        <f>INDEX('[30]1.6 Suburb to SA2'!$C$2:$C$467,MATCH('1.5 Residential Penetration'!$A308,'[30]1.6 Suburb to SA2'!$A$2:$A$467,0))</f>
        <v>Port Adelaide - West</v>
      </c>
      <c r="I308" s="4" t="str">
        <f>INDEX('[30]1.6 Suburb to SA2'!$D$2:$D$467,MATCH('1.5 Residential Penetration'!$A308,'[30]1.6 Suburb to SA2'!$A$2:$A$467,0))</f>
        <v>Adelaide - West</v>
      </c>
      <c r="J308" s="4">
        <f>SUMIF('1.1-1 AGN Customer Numbers'!$A$6:$A$418,$A308,'1.1-1 AGN Customer Numbers'!$D$6:$D$418)</f>
        <v>38</v>
      </c>
      <c r="V308" s="52" t="s">
        <v>512</v>
      </c>
      <c r="W308" s="50">
        <v>1243</v>
      </c>
      <c r="X308" s="50">
        <v>1697</v>
      </c>
      <c r="Y308" s="4">
        <f t="shared" si="22"/>
        <v>0.73246906305244552</v>
      </c>
    </row>
    <row r="309" spans="1:25" x14ac:dyDescent="0.25">
      <c r="A309" s="44" t="s">
        <v>197</v>
      </c>
      <c r="B309" s="4">
        <f>SUMIF('1.1-1 AGN Customer Numbers'!$A$6:$A$418,$A309,'1.1-1 AGN Customer Numbers'!$C$6:$C$418)</f>
        <v>519</v>
      </c>
      <c r="C309" s="4">
        <f>IFERROR(INDEX('[30]1.6 AGN New Res Conn by suburb'!$H$2:$H$377,MATCH($A309,'[30]1.6 AGN New Res Conn by suburb'!$A$2:$A$377,0)),"")</f>
        <v>35</v>
      </c>
      <c r="D309" s="56">
        <f t="shared" si="18"/>
        <v>6.7437379576107903E-2</v>
      </c>
      <c r="E309" s="4">
        <f>IFERROR(INDEX('1.1-2 SAPN-Mar18'!$B$2:$B$1621,MATCH($A309,'1.1-2 SAPN-Mar18'!$A$2:$A$1621,0)),"")</f>
        <v>634</v>
      </c>
      <c r="F309" s="56">
        <f t="shared" si="19"/>
        <v>0.81861198738170349</v>
      </c>
      <c r="G309" s="4">
        <f>VALUE(IFERROR(INDEX('[31]All MIRNs SA'!$B$5:$B$422,MATCH($A309,'[31]All MIRNs SA'!$A$5:$A$422,0)),""))</f>
        <v>5072</v>
      </c>
      <c r="H309" s="4" t="str">
        <f>INDEX('[30]1.6 Suburb to SA2'!$C$2:$C$467,MATCH('1.5 Residential Penetration'!$A309,'[30]1.6 Suburb to SA2'!$A$2:$A$467,0))</f>
        <v>Burnside</v>
      </c>
      <c r="I309" s="4" t="str">
        <f>INDEX('[30]1.6 Suburb to SA2'!$D$2:$D$467,MATCH('1.5 Residential Penetration'!$A309,'[30]1.6 Suburb to SA2'!$A$2:$A$467,0))</f>
        <v>Adelaide - Central and Hills</v>
      </c>
      <c r="J309" s="4">
        <f>SUMIF('1.1-1 AGN Customer Numbers'!$A$6:$A$418,$A309,'1.1-1 AGN Customer Numbers'!$D$6:$D$418)</f>
        <v>2</v>
      </c>
      <c r="V309" s="52" t="s">
        <v>508</v>
      </c>
      <c r="W309" s="50">
        <v>848</v>
      </c>
      <c r="X309" s="50">
        <v>972</v>
      </c>
      <c r="Y309" s="4">
        <f t="shared" si="22"/>
        <v>0.87242798353909468</v>
      </c>
    </row>
    <row r="310" spans="1:25" x14ac:dyDescent="0.25">
      <c r="A310" s="44" t="s">
        <v>196</v>
      </c>
      <c r="B310" s="4">
        <f>SUMIF('1.1-1 AGN Customer Numbers'!$A$6:$A$418,$A310,'1.1-1 AGN Customer Numbers'!$C$6:$C$418)</f>
        <v>2661</v>
      </c>
      <c r="C310" s="4">
        <f>IFERROR(INDEX('[30]1.6 AGN New Res Conn by suburb'!$H$2:$H$377,MATCH($A310,'[30]1.6 AGN New Res Conn by suburb'!$A$2:$A$377,0)),"")</f>
        <v>302</v>
      </c>
      <c r="D310" s="56">
        <f t="shared" si="18"/>
        <v>0.11349116873355881</v>
      </c>
      <c r="E310" s="4">
        <f>IFERROR(INDEX('1.1-2 SAPN-Mar18'!$B$2:$B$1621,MATCH($A310,'1.1-2 SAPN-Mar18'!$A$2:$A$1621,0)),"")</f>
        <v>3221</v>
      </c>
      <c r="F310" s="56">
        <f t="shared" si="19"/>
        <v>0.82614095001552312</v>
      </c>
      <c r="G310" s="4">
        <f>VALUE(IFERROR(INDEX('[31]All MIRNs SA'!$B$5:$B$422,MATCH($A310,'[31]All MIRNs SA'!$A$5:$A$422,0)),""))</f>
        <v>5073</v>
      </c>
      <c r="H310" s="4" t="str">
        <f>INDEX('[30]1.6 Suburb to SA2'!$C$2:$C$467,MATCH('1.5 Residential Penetration'!$A310,'[30]1.6 Suburb to SA2'!$A$2:$A$467,0))</f>
        <v>Campbelltown</v>
      </c>
      <c r="I310" s="4" t="str">
        <f>INDEX('[30]1.6 Suburb to SA2'!$D$2:$D$467,MATCH('1.5 Residential Penetration'!$A310,'[30]1.6 Suburb to SA2'!$A$2:$A$467,0))</f>
        <v>Adelaide - Central and Hills</v>
      </c>
      <c r="J310" s="4">
        <f>SUMIF('1.1-1 AGN Customer Numbers'!$A$6:$A$418,$A310,'1.1-1 AGN Customer Numbers'!$D$6:$D$418)</f>
        <v>21</v>
      </c>
      <c r="V310" s="52" t="s">
        <v>492</v>
      </c>
      <c r="W310" s="50">
        <v>521</v>
      </c>
      <c r="X310" s="50">
        <v>619</v>
      </c>
      <c r="Y310" s="4">
        <f t="shared" si="22"/>
        <v>0.84168012924071078</v>
      </c>
    </row>
    <row r="311" spans="1:25" x14ac:dyDescent="0.25">
      <c r="A311" s="44" t="s">
        <v>1785</v>
      </c>
      <c r="B311" s="4">
        <f>SUMIF('1.1-1 AGN Customer Numbers'!$A$6:$A$418,$A311,'1.1-1 AGN Customer Numbers'!$C$6:$C$418)</f>
        <v>0</v>
      </c>
      <c r="C311" s="4">
        <f>IFERROR(INDEX('[30]1.6 AGN New Res Conn by suburb'!$H$2:$H$377,MATCH($A311,'[30]1.6 AGN New Res Conn by suburb'!$A$2:$A$377,0)),"")</f>
        <v>147</v>
      </c>
      <c r="D311" s="56" t="str">
        <f t="shared" si="18"/>
        <v/>
      </c>
      <c r="E311" s="4" t="str">
        <f>IFERROR(INDEX('1.1-2 SAPN-Mar18'!$B$2:$B$1621,MATCH($A311,'1.1-2 SAPN-Mar18'!$A$2:$A$1621,0)),"")</f>
        <v/>
      </c>
      <c r="F311" s="56">
        <f t="shared" si="19"/>
        <v>0</v>
      </c>
      <c r="G311" s="4">
        <f>VALUE(IFERROR(INDEX('[31]All MIRNs SA'!$B$5:$B$422,MATCH($A311,'[31]All MIRNs SA'!$A$5:$A$422,0)),""))</f>
        <v>5725</v>
      </c>
      <c r="H311" s="4" t="str">
        <f>INDEX('[30]1.6 Suburb to SA2'!$C$2:$C$467,MATCH('1.5 Residential Penetration'!$A311,'[30]1.6 Suburb to SA2'!$A$2:$A$467,0))</f>
        <v>Outback - North and East</v>
      </c>
      <c r="I311" s="4" t="str">
        <f>INDEX('[30]1.6 Suburb to SA2'!$D$2:$D$467,MATCH('1.5 Residential Penetration'!$A311,'[30]1.6 Suburb to SA2'!$A$2:$A$467,0))</f>
        <v>South Australia - Outback</v>
      </c>
      <c r="J311" s="4">
        <f>SUMIF('1.1-1 AGN Customer Numbers'!$A$6:$A$418,$A311,'1.1-1 AGN Customer Numbers'!$D$6:$D$418)</f>
        <v>0</v>
      </c>
      <c r="V311" s="52" t="s">
        <v>490</v>
      </c>
      <c r="W311" s="50">
        <v>482</v>
      </c>
      <c r="X311" s="50">
        <v>525</v>
      </c>
      <c r="Y311" s="4">
        <f t="shared" si="22"/>
        <v>0.91809523809523808</v>
      </c>
    </row>
    <row r="312" spans="1:25" x14ac:dyDescent="0.25">
      <c r="A312" s="44" t="s">
        <v>195</v>
      </c>
      <c r="B312" s="4">
        <f>SUMIF('1.1-1 AGN Customer Numbers'!$A$6:$A$418,$A312,'1.1-1 AGN Customer Numbers'!$C$6:$C$418)</f>
        <v>1208</v>
      </c>
      <c r="C312" s="4">
        <f>IFERROR(INDEX('[30]1.6 AGN New Res Conn by suburb'!$H$2:$H$377,MATCH($A312,'[30]1.6 AGN New Res Conn by suburb'!$A$2:$A$377,0)),"")</f>
        <v>132</v>
      </c>
      <c r="D312" s="56">
        <f t="shared" si="18"/>
        <v>0.10927152317880795</v>
      </c>
      <c r="E312" s="4">
        <f>IFERROR(INDEX('1.1-2 SAPN-Mar18'!$B$2:$B$1621,MATCH($A312,'1.1-2 SAPN-Mar18'!$A$2:$A$1621,0)),"")</f>
        <v>1519</v>
      </c>
      <c r="F312" s="56">
        <f t="shared" si="19"/>
        <v>0.79526003949967083</v>
      </c>
      <c r="G312" s="4">
        <f>VALUE(IFERROR(INDEX('[31]All MIRNs SA'!$B$5:$B$422,MATCH($A312,'[31]All MIRNs SA'!$A$5:$A$422,0)),""))</f>
        <v>5014</v>
      </c>
      <c r="H312" s="4" t="str">
        <f>INDEX('[30]1.6 Suburb to SA2'!$C$2:$C$467,MATCH('1.5 Residential Penetration'!$A312,'[30]1.6 Suburb to SA2'!$A$2:$A$467,0))</f>
        <v>Charles Sturt</v>
      </c>
      <c r="I312" s="4" t="str">
        <f>INDEX('[30]1.6 Suburb to SA2'!$D$2:$D$467,MATCH('1.5 Residential Penetration'!$A312,'[30]1.6 Suburb to SA2'!$A$2:$A$467,0))</f>
        <v>Adelaide - West</v>
      </c>
      <c r="J312" s="4">
        <f>SUMIF('1.1-1 AGN Customer Numbers'!$A$6:$A$418,$A312,'1.1-1 AGN Customer Numbers'!$D$6:$D$418)</f>
        <v>47</v>
      </c>
      <c r="V312" s="52" t="s">
        <v>489</v>
      </c>
      <c r="W312" s="50">
        <v>1168</v>
      </c>
      <c r="X312" s="50">
        <v>1672</v>
      </c>
      <c r="Y312" s="4">
        <f t="shared" si="22"/>
        <v>0.69856459330143539</v>
      </c>
    </row>
    <row r="313" spans="1:25" x14ac:dyDescent="0.25">
      <c r="A313" s="44" t="s">
        <v>193</v>
      </c>
      <c r="B313" s="4">
        <f>SUMIF('1.1-1 AGN Customer Numbers'!$A$6:$A$418,$A313,'1.1-1 AGN Customer Numbers'!$C$6:$C$418)</f>
        <v>426</v>
      </c>
      <c r="C313" s="4">
        <f>IFERROR(INDEX('[30]1.6 AGN New Res Conn by suburb'!$H$2:$H$377,MATCH($A313,'[30]1.6 AGN New Res Conn by suburb'!$A$2:$A$377,0)),"")</f>
        <v>22</v>
      </c>
      <c r="D313" s="56">
        <f t="shared" si="18"/>
        <v>5.1643192488262914E-2</v>
      </c>
      <c r="E313" s="4">
        <f>IFERROR(INDEX('1.1-2 SAPN-Mar18'!$B$2:$B$1621,MATCH($A313,'1.1-2 SAPN-Mar18'!$A$2:$A$1621,0)),"")</f>
        <v>517</v>
      </c>
      <c r="F313" s="56">
        <f t="shared" si="19"/>
        <v>0.82398452611218564</v>
      </c>
      <c r="G313" s="4">
        <f>VALUE(IFERROR(INDEX('[31]All MIRNs SA'!$B$5:$B$422,MATCH($A313,'[31]All MIRNs SA'!$A$5:$A$422,0)),""))</f>
        <v>5070</v>
      </c>
      <c r="H313" s="4" t="str">
        <f>INDEX('[30]1.6 Suburb to SA2'!$C$2:$C$467,MATCH('1.5 Residential Penetration'!$A313,'[30]1.6 Suburb to SA2'!$A$2:$A$467,0))</f>
        <v>Norwood - Payneham - St Peters</v>
      </c>
      <c r="I313" s="4" t="str">
        <f>INDEX('[30]1.6 Suburb to SA2'!$D$2:$D$467,MATCH('1.5 Residential Penetration'!$A313,'[30]1.6 Suburb to SA2'!$A$2:$A$467,0))</f>
        <v>Adelaide - Central and Hills</v>
      </c>
      <c r="J313" s="4">
        <f>SUMIF('1.1-1 AGN Customer Numbers'!$A$6:$A$418,$A313,'1.1-1 AGN Customer Numbers'!$D$6:$D$418)</f>
        <v>13</v>
      </c>
      <c r="V313" s="52" t="s">
        <v>482</v>
      </c>
      <c r="W313" s="50">
        <v>382</v>
      </c>
      <c r="X313" s="50">
        <v>536</v>
      </c>
      <c r="Y313" s="4">
        <f t="shared" si="22"/>
        <v>0.71268656716417911</v>
      </c>
    </row>
    <row r="314" spans="1:25" x14ac:dyDescent="0.25">
      <c r="A314" s="44" t="s">
        <v>191</v>
      </c>
      <c r="B314" s="4">
        <f>SUMIF('1.1-1 AGN Customer Numbers'!$A$6:$A$418,$A314,'1.1-1 AGN Customer Numbers'!$C$6:$C$418)</f>
        <v>2703</v>
      </c>
      <c r="C314" s="4">
        <f>IFERROR(INDEX('[30]1.6 AGN New Res Conn by suburb'!$H$2:$H$377,MATCH($A314,'[30]1.6 AGN New Res Conn by suburb'!$A$2:$A$377,0)),"")</f>
        <v>51</v>
      </c>
      <c r="D314" s="56">
        <f t="shared" si="18"/>
        <v>1.8867924528301886E-2</v>
      </c>
      <c r="E314" s="4">
        <f>IFERROR(INDEX('1.1-2 SAPN-Mar18'!$B$2:$B$1621,MATCH($A314,'1.1-2 SAPN-Mar18'!$A$2:$A$1621,0)),"")</f>
        <v>3658</v>
      </c>
      <c r="F314" s="56">
        <f t="shared" si="19"/>
        <v>0.73892837616183704</v>
      </c>
      <c r="G314" s="4">
        <f>VALUE(IFERROR(INDEX('[31]All MIRNs SA'!$B$5:$B$422,MATCH($A314,'[31]All MIRNs SA'!$A$5:$A$422,0)),""))</f>
        <v>5108</v>
      </c>
      <c r="H314" s="4" t="str">
        <f>INDEX('[30]1.6 Suburb to SA2'!$C$2:$C$467,MATCH('1.5 Residential Penetration'!$A314,'[30]1.6 Suburb to SA2'!$A$2:$A$467,0))</f>
        <v>Salisbury</v>
      </c>
      <c r="I314" s="4" t="str">
        <f>INDEX('[30]1.6 Suburb to SA2'!$D$2:$D$467,MATCH('1.5 Residential Penetration'!$A314,'[30]1.6 Suburb to SA2'!$A$2:$A$467,0))</f>
        <v>Adelaide - North</v>
      </c>
      <c r="J314" s="4">
        <f>SUMIF('1.1-1 AGN Customer Numbers'!$A$6:$A$418,$A314,'1.1-1 AGN Customer Numbers'!$D$6:$D$418)</f>
        <v>111</v>
      </c>
      <c r="V314" s="52" t="s">
        <v>478</v>
      </c>
      <c r="W314" s="50">
        <v>251</v>
      </c>
      <c r="X314" s="50">
        <v>285</v>
      </c>
      <c r="Y314" s="4">
        <f t="shared" si="22"/>
        <v>0.88070175438596487</v>
      </c>
    </row>
    <row r="315" spans="1:25" x14ac:dyDescent="0.25">
      <c r="A315" s="44" t="s">
        <v>190</v>
      </c>
      <c r="B315" s="4">
        <f>SUMIF('1.1-1 AGN Customer Numbers'!$A$6:$A$418,$A315,'1.1-1 AGN Customer Numbers'!$C$6:$C$418)</f>
        <v>2126</v>
      </c>
      <c r="C315" s="4">
        <f>IFERROR(INDEX('[30]1.6 AGN New Res Conn by suburb'!$H$2:$H$377,MATCH($A315,'[30]1.6 AGN New Res Conn by suburb'!$A$2:$A$377,0)),"")</f>
        <v>192</v>
      </c>
      <c r="D315" s="56">
        <f t="shared" si="18"/>
        <v>9.0310442144873007E-2</v>
      </c>
      <c r="E315" s="4">
        <f>IFERROR(INDEX('1.1-2 SAPN-Mar18'!$B$2:$B$1621,MATCH($A315,'1.1-2 SAPN-Mar18'!$A$2:$A$1621,0)),"")</f>
        <v>2456</v>
      </c>
      <c r="F315" s="56">
        <f t="shared" si="19"/>
        <v>0.86563517915309451</v>
      </c>
      <c r="G315" s="4">
        <f>VALUE(IFERROR(INDEX('[31]All MIRNs SA'!$B$5:$B$422,MATCH($A315,'[31]All MIRNs SA'!$A$5:$A$422,0)),""))</f>
        <v>5108</v>
      </c>
      <c r="H315" s="4" t="str">
        <f>INDEX('[30]1.6 Suburb to SA2'!$C$2:$C$467,MATCH('1.5 Residential Penetration'!$A315,'[30]1.6 Suburb to SA2'!$A$2:$A$467,0))</f>
        <v>Salisbury</v>
      </c>
      <c r="I315" s="4" t="str">
        <f>INDEX('[30]1.6 Suburb to SA2'!$D$2:$D$467,MATCH('1.5 Residential Penetration'!$A315,'[30]1.6 Suburb to SA2'!$A$2:$A$467,0))</f>
        <v>Adelaide - North</v>
      </c>
      <c r="J315" s="4">
        <f>SUMIF('1.1-1 AGN Customer Numbers'!$A$6:$A$418,$A315,'1.1-1 AGN Customer Numbers'!$D$6:$D$418)</f>
        <v>26</v>
      </c>
      <c r="V315" s="52" t="s">
        <v>458</v>
      </c>
      <c r="W315" s="50">
        <v>669</v>
      </c>
      <c r="X315" s="50">
        <v>757</v>
      </c>
      <c r="Y315" s="4">
        <f t="shared" si="22"/>
        <v>0.88375165125495381</v>
      </c>
    </row>
    <row r="316" spans="1:25" x14ac:dyDescent="0.25">
      <c r="A316" s="44" t="s">
        <v>189</v>
      </c>
      <c r="B316" s="4">
        <f>SUMIF('1.1-1 AGN Customer Numbers'!$A$6:$A$418,$A316,'1.1-1 AGN Customer Numbers'!$C$6:$C$418)</f>
        <v>3424</v>
      </c>
      <c r="C316" s="4">
        <f>IFERROR(INDEX('[30]1.6 AGN New Res Conn by suburb'!$H$2:$H$377,MATCH($A316,'[30]1.6 AGN New Res Conn by suburb'!$A$2:$A$377,0)),"")</f>
        <v>54</v>
      </c>
      <c r="D316" s="56">
        <f t="shared" si="18"/>
        <v>1.5771028037383176E-2</v>
      </c>
      <c r="E316" s="4">
        <f>IFERROR(INDEX('1.1-2 SAPN-Mar18'!$B$2:$B$1621,MATCH($A316,'1.1-2 SAPN-Mar18'!$A$2:$A$1621,0)),"")</f>
        <v>3897</v>
      </c>
      <c r="F316" s="56">
        <f t="shared" si="19"/>
        <v>0.87862458301257373</v>
      </c>
      <c r="G316" s="4">
        <f>VALUE(IFERROR(INDEX('[31]All MIRNs SA'!$B$5:$B$422,MATCH($A316,'[31]All MIRNs SA'!$A$5:$A$422,0)),""))</f>
        <v>5109</v>
      </c>
      <c r="H316" s="4" t="str">
        <f>INDEX('[30]1.6 Suburb to SA2'!$C$2:$C$467,MATCH('1.5 Residential Penetration'!$A316,'[30]1.6 Suburb to SA2'!$A$2:$A$467,0))</f>
        <v>Salisbury</v>
      </c>
      <c r="I316" s="4" t="str">
        <f>INDEX('[30]1.6 Suburb to SA2'!$D$2:$D$467,MATCH('1.5 Residential Penetration'!$A316,'[30]1.6 Suburb to SA2'!$A$2:$A$467,0))</f>
        <v>Adelaide - North</v>
      </c>
      <c r="J316" s="4">
        <f>SUMIF('1.1-1 AGN Customer Numbers'!$A$6:$A$418,$A316,'1.1-1 AGN Customer Numbers'!$D$6:$D$418)</f>
        <v>47</v>
      </c>
      <c r="V316" s="52" t="s">
        <v>452</v>
      </c>
      <c r="W316" s="50">
        <v>500</v>
      </c>
      <c r="X316" s="50">
        <v>582</v>
      </c>
      <c r="Y316" s="4">
        <f t="shared" si="22"/>
        <v>0.85910652920962194</v>
      </c>
    </row>
    <row r="317" spans="1:25" x14ac:dyDescent="0.25">
      <c r="A317" s="44" t="s">
        <v>188</v>
      </c>
      <c r="B317" s="4">
        <f>SUMIF('1.1-1 AGN Customer Numbers'!$A$6:$A$418,$A317,'1.1-1 AGN Customer Numbers'!$C$6:$C$418)</f>
        <v>1384</v>
      </c>
      <c r="C317" s="4">
        <f>IFERROR(INDEX('[30]1.6 AGN New Res Conn by suburb'!$H$2:$H$377,MATCH($A317,'[30]1.6 AGN New Res Conn by suburb'!$A$2:$A$377,0)),"")</f>
        <v>122</v>
      </c>
      <c r="D317" s="56">
        <f t="shared" si="18"/>
        <v>8.8150289017341038E-2</v>
      </c>
      <c r="E317" s="4">
        <f>IFERROR(INDEX('1.1-2 SAPN-Mar18'!$B$2:$B$1621,MATCH($A317,'1.1-2 SAPN-Mar18'!$A$2:$A$1621,0)),"")</f>
        <v>1621</v>
      </c>
      <c r="F317" s="56">
        <f t="shared" si="19"/>
        <v>0.85379395434916716</v>
      </c>
      <c r="G317" s="4">
        <f>VALUE(IFERROR(INDEX('[31]All MIRNs SA'!$B$5:$B$422,MATCH($A317,'[31]All MIRNs SA'!$A$5:$A$422,0)),""))</f>
        <v>5109</v>
      </c>
      <c r="H317" s="4" t="str">
        <f>INDEX('[30]1.6 Suburb to SA2'!$C$2:$C$467,MATCH('1.5 Residential Penetration'!$A317,'[30]1.6 Suburb to SA2'!$A$2:$A$467,0))</f>
        <v>Salisbury</v>
      </c>
      <c r="I317" s="4" t="str">
        <f>INDEX('[30]1.6 Suburb to SA2'!$D$2:$D$467,MATCH('1.5 Residential Penetration'!$A317,'[30]1.6 Suburb to SA2'!$A$2:$A$467,0))</f>
        <v>Adelaide - North</v>
      </c>
      <c r="J317" s="4">
        <f>SUMIF('1.1-1 AGN Customer Numbers'!$A$6:$A$418,$A317,'1.1-1 AGN Customer Numbers'!$D$6:$D$418)</f>
        <v>5</v>
      </c>
      <c r="V317" s="52" t="s">
        <v>448</v>
      </c>
      <c r="W317" s="50">
        <v>1447</v>
      </c>
      <c r="X317" s="50">
        <v>1693</v>
      </c>
      <c r="Y317" s="4">
        <f t="shared" si="22"/>
        <v>0.854695806261075</v>
      </c>
    </row>
    <row r="318" spans="1:25" x14ac:dyDescent="0.25">
      <c r="A318" s="44" t="s">
        <v>187</v>
      </c>
      <c r="B318" s="4">
        <f>SUMIF('1.1-1 AGN Customer Numbers'!$A$6:$A$418,$A318,'1.1-1 AGN Customer Numbers'!$C$6:$C$418)</f>
        <v>3141</v>
      </c>
      <c r="C318" s="4">
        <f>IFERROR(INDEX('[30]1.6 AGN New Res Conn by suburb'!$H$2:$H$377,MATCH($A318,'[30]1.6 AGN New Res Conn by suburb'!$A$2:$A$377,0)),"")</f>
        <v>174</v>
      </c>
      <c r="D318" s="56">
        <f t="shared" si="18"/>
        <v>5.5396370582617004E-2</v>
      </c>
      <c r="E318" s="4">
        <f>IFERROR(INDEX('1.1-2 SAPN-Mar18'!$B$2:$B$1621,MATCH($A318,'1.1-2 SAPN-Mar18'!$A$2:$A$1621,0)),"")</f>
        <v>4232</v>
      </c>
      <c r="F318" s="56">
        <f t="shared" si="19"/>
        <v>0.7422022684310019</v>
      </c>
      <c r="G318" s="4">
        <f>VALUE(IFERROR(INDEX('[31]All MIRNs SA'!$B$5:$B$422,MATCH($A318,'[31]All MIRNs SA'!$A$5:$A$422,0)),""))</f>
        <v>5108</v>
      </c>
      <c r="H318" s="4" t="str">
        <f>INDEX('[30]1.6 Suburb to SA2'!$C$2:$C$467,MATCH('1.5 Residential Penetration'!$A318,'[30]1.6 Suburb to SA2'!$A$2:$A$467,0))</f>
        <v>Salisbury</v>
      </c>
      <c r="I318" s="4" t="str">
        <f>INDEX('[30]1.6 Suburb to SA2'!$D$2:$D$467,MATCH('1.5 Residential Penetration'!$A318,'[30]1.6 Suburb to SA2'!$A$2:$A$467,0))</f>
        <v>Adelaide - North</v>
      </c>
      <c r="J318" s="4">
        <f>SUMIF('1.1-1 AGN Customer Numbers'!$A$6:$A$418,$A318,'1.1-1 AGN Customer Numbers'!$D$6:$D$418)</f>
        <v>31</v>
      </c>
      <c r="V318" s="52" t="s">
        <v>447</v>
      </c>
      <c r="W318" s="50">
        <v>2154</v>
      </c>
      <c r="X318" s="50">
        <v>2930</v>
      </c>
      <c r="Y318" s="4">
        <f t="shared" si="22"/>
        <v>0.73515358361774741</v>
      </c>
    </row>
    <row r="319" spans="1:25" x14ac:dyDescent="0.25">
      <c r="A319" s="44" t="s">
        <v>185</v>
      </c>
      <c r="B319" s="4">
        <f>SUMIF('1.1-1 AGN Customer Numbers'!$A$6:$A$418,$A319,'1.1-1 AGN Customer Numbers'!$C$6:$C$418)</f>
        <v>861</v>
      </c>
      <c r="C319" s="4">
        <f>IFERROR(INDEX('[30]1.6 AGN New Res Conn by suburb'!$H$2:$H$377,MATCH($A319,'[30]1.6 AGN New Res Conn by suburb'!$A$2:$A$377,0)),"")</f>
        <v>16</v>
      </c>
      <c r="D319" s="56">
        <f t="shared" si="18"/>
        <v>1.8583042973286876E-2</v>
      </c>
      <c r="E319" s="4">
        <f>IFERROR(INDEX('1.1-2 SAPN-Mar18'!$B$2:$B$1621,MATCH($A319,'1.1-2 SAPN-Mar18'!$A$2:$A$1621,0)),"")</f>
        <v>954</v>
      </c>
      <c r="F319" s="56">
        <f t="shared" si="19"/>
        <v>0.90251572327044027</v>
      </c>
      <c r="G319" s="4">
        <f>VALUE(IFERROR(INDEX('[31]All MIRNs SA'!$B$5:$B$422,MATCH($A319,'[31]All MIRNs SA'!$A$5:$A$422,0)),""))</f>
        <v>5109</v>
      </c>
      <c r="H319" s="4" t="str">
        <f>INDEX('[30]1.6 Suburb to SA2'!$C$2:$C$467,MATCH('1.5 Residential Penetration'!$A319,'[30]1.6 Suburb to SA2'!$A$2:$A$467,0))</f>
        <v>Salisbury</v>
      </c>
      <c r="I319" s="4" t="str">
        <f>INDEX('[30]1.6 Suburb to SA2'!$D$2:$D$467,MATCH('1.5 Residential Penetration'!$A319,'[30]1.6 Suburb to SA2'!$A$2:$A$467,0))</f>
        <v>Adelaide - North</v>
      </c>
      <c r="J319" s="4">
        <f>SUMIF('1.1-1 AGN Customer Numbers'!$A$6:$A$418,$A319,'1.1-1 AGN Customer Numbers'!$D$6:$D$418)</f>
        <v>3</v>
      </c>
      <c r="V319" s="52" t="s">
        <v>443</v>
      </c>
      <c r="W319" s="50">
        <v>1795</v>
      </c>
      <c r="X319" s="50">
        <v>2107</v>
      </c>
      <c r="Y319" s="4">
        <f t="shared" si="22"/>
        <v>0.85192216421452305</v>
      </c>
    </row>
    <row r="320" spans="1:25" x14ac:dyDescent="0.25">
      <c r="A320" s="44" t="s">
        <v>184</v>
      </c>
      <c r="B320" s="4">
        <f>SUMIF('1.1-1 AGN Customer Numbers'!$A$6:$A$418,$A320,'1.1-1 AGN Customer Numbers'!$C$6:$C$418)</f>
        <v>443</v>
      </c>
      <c r="C320" s="4">
        <f>IFERROR(INDEX('[30]1.6 AGN New Res Conn by suburb'!$H$2:$H$377,MATCH($A320,'[30]1.6 AGN New Res Conn by suburb'!$A$2:$A$377,0)),"")</f>
        <v>6</v>
      </c>
      <c r="D320" s="56">
        <f t="shared" si="18"/>
        <v>1.3544018058690745E-2</v>
      </c>
      <c r="E320" s="4">
        <f>IFERROR(INDEX('1.1-2 SAPN-Mar18'!$B$2:$B$1621,MATCH($A320,'1.1-2 SAPN-Mar18'!$A$2:$A$1621,0)),"")</f>
        <v>524</v>
      </c>
      <c r="F320" s="56">
        <f t="shared" si="19"/>
        <v>0.84541984732824427</v>
      </c>
      <c r="G320" s="4">
        <f>VALUE(IFERROR(INDEX('[31]All MIRNs SA'!$B$5:$B$422,MATCH($A320,'[31]All MIRNs SA'!$A$5:$A$422,0)),""))</f>
        <v>5109</v>
      </c>
      <c r="H320" s="4" t="str">
        <f>INDEX('[30]1.6 Suburb to SA2'!$C$2:$C$467,MATCH('1.5 Residential Penetration'!$A320,'[30]1.6 Suburb to SA2'!$A$2:$A$467,0))</f>
        <v>Salisbury</v>
      </c>
      <c r="I320" s="4" t="str">
        <f>INDEX('[30]1.6 Suburb to SA2'!$D$2:$D$467,MATCH('1.5 Residential Penetration'!$A320,'[30]1.6 Suburb to SA2'!$A$2:$A$467,0))</f>
        <v>Adelaide - North</v>
      </c>
      <c r="J320" s="4">
        <f>SUMIF('1.1-1 AGN Customer Numbers'!$A$6:$A$418,$A320,'1.1-1 AGN Customer Numbers'!$D$6:$D$418)</f>
        <v>15</v>
      </c>
      <c r="V320" s="52" t="s">
        <v>438</v>
      </c>
      <c r="W320" s="50">
        <v>944</v>
      </c>
      <c r="X320" s="50">
        <v>1215</v>
      </c>
      <c r="Y320" s="4">
        <f t="shared" si="22"/>
        <v>0.77695473251028802</v>
      </c>
    </row>
    <row r="321" spans="1:25" x14ac:dyDescent="0.25">
      <c r="A321" s="44" t="s">
        <v>182</v>
      </c>
      <c r="B321" s="4">
        <f>SUMIF('1.1-1 AGN Customer Numbers'!$A$6:$A$418,$A321,'1.1-1 AGN Customer Numbers'!$C$6:$C$418)</f>
        <v>1</v>
      </c>
      <c r="C321" s="4" t="str">
        <f>IFERROR(INDEX('[30]1.6 AGN New Res Conn by suburb'!$H$2:$H$377,MATCH($A321,'[30]1.6 AGN New Res Conn by suburb'!$A$2:$A$377,0)),"")</f>
        <v/>
      </c>
      <c r="D321" s="56" t="str">
        <f t="shared" si="18"/>
        <v/>
      </c>
      <c r="E321" s="4">
        <f>IFERROR(INDEX('1.1-2 SAPN-Mar18'!$B$2:$B$1621,MATCH($A321,'1.1-2 SAPN-Mar18'!$A$2:$A$1621,0)),"")</f>
        <v>18</v>
      </c>
      <c r="F321" s="56">
        <f t="shared" si="19"/>
        <v>5.5555555555555552E-2</v>
      </c>
      <c r="G321" s="4">
        <f>VALUE(IFERROR(INDEX('[31]All MIRNs SA'!$B$5:$B$422,MATCH($A321,'[31]All MIRNs SA'!$A$5:$A$422,0)),""))</f>
        <v>5106</v>
      </c>
      <c r="H321" s="4" t="str">
        <f>INDEX('[30]1.6 Suburb to SA2'!$C$2:$C$467,MATCH('1.5 Residential Penetration'!$A321,'[30]1.6 Suburb to SA2'!$A$2:$A$467,0))</f>
        <v>Salisbury</v>
      </c>
      <c r="I321" s="4" t="str">
        <f>INDEX('[30]1.6 Suburb to SA2'!$D$2:$D$467,MATCH('1.5 Residential Penetration'!$A321,'[30]1.6 Suburb to SA2'!$A$2:$A$467,0))</f>
        <v>Adelaide - North</v>
      </c>
      <c r="J321" s="4">
        <f>SUMIF('1.1-1 AGN Customer Numbers'!$A$6:$A$418,$A321,'1.1-1 AGN Customer Numbers'!$D$6:$D$418)</f>
        <v>22</v>
      </c>
      <c r="V321" s="52" t="s">
        <v>437</v>
      </c>
      <c r="W321" s="50">
        <v>2180</v>
      </c>
      <c r="X321" s="50">
        <v>2657</v>
      </c>
      <c r="Y321" s="4">
        <f t="shared" si="22"/>
        <v>0.82047421904403461</v>
      </c>
    </row>
    <row r="322" spans="1:25" x14ac:dyDescent="0.25">
      <c r="A322" s="44" t="s">
        <v>180</v>
      </c>
      <c r="B322" s="4">
        <f>SUMIF('1.1-1 AGN Customer Numbers'!$A$6:$A$418,$A322,'1.1-1 AGN Customer Numbers'!$C$6:$C$418)</f>
        <v>736</v>
      </c>
      <c r="C322" s="4">
        <f>IFERROR(INDEX('[30]1.6 AGN New Res Conn by suburb'!$H$2:$H$377,MATCH($A322,'[30]1.6 AGN New Res Conn by suburb'!$A$2:$A$377,0)),"")</f>
        <v>40</v>
      </c>
      <c r="D322" s="56">
        <f t="shared" si="18"/>
        <v>5.434782608695652E-2</v>
      </c>
      <c r="E322" s="4">
        <f>IFERROR(INDEX('1.1-2 SAPN-Mar18'!$B$2:$B$1621,MATCH($A322,'1.1-2 SAPN-Mar18'!$A$2:$A$1621,0)),"")</f>
        <v>983</v>
      </c>
      <c r="F322" s="56">
        <f t="shared" si="19"/>
        <v>0.74872838250254325</v>
      </c>
      <c r="G322" s="4">
        <f>VALUE(IFERROR(INDEX('[31]All MIRNs SA'!$B$5:$B$422,MATCH($A322,'[31]All MIRNs SA'!$A$5:$A$422,0)),""))</f>
        <v>5049</v>
      </c>
      <c r="H322" s="4" t="str">
        <f>INDEX('[30]1.6 Suburb to SA2'!$C$2:$C$467,MATCH('1.5 Residential Penetration'!$A322,'[30]1.6 Suburb to SA2'!$A$2:$A$467,0))</f>
        <v>Holdfast Bay</v>
      </c>
      <c r="I322" s="4" t="str">
        <f>INDEX('[30]1.6 Suburb to SA2'!$D$2:$D$467,MATCH('1.5 Residential Penetration'!$A322,'[30]1.6 Suburb to SA2'!$A$2:$A$467,0))</f>
        <v>Adelaide - South</v>
      </c>
      <c r="J322" s="4">
        <f>SUMIF('1.1-1 AGN Customer Numbers'!$A$6:$A$418,$A322,'1.1-1 AGN Customer Numbers'!$D$6:$D$418)</f>
        <v>15</v>
      </c>
      <c r="V322" s="52" t="s">
        <v>426</v>
      </c>
      <c r="W322" s="50">
        <v>25</v>
      </c>
      <c r="X322" s="50">
        <v>41</v>
      </c>
      <c r="Y322" s="4">
        <f t="shared" si="22"/>
        <v>0.6097560975609756</v>
      </c>
    </row>
    <row r="323" spans="1:25" x14ac:dyDescent="0.25">
      <c r="A323" s="44" t="s">
        <v>179</v>
      </c>
      <c r="B323" s="4">
        <f>SUMIF('1.1-1 AGN Customer Numbers'!$A$6:$A$418,$A323,'1.1-1 AGN Customer Numbers'!$C$6:$C$418)</f>
        <v>906</v>
      </c>
      <c r="C323" s="4">
        <f>IFERROR(INDEX('[30]1.6 AGN New Res Conn by suburb'!$H$2:$H$377,MATCH($A323,'[30]1.6 AGN New Res Conn by suburb'!$A$2:$A$377,0)),"")</f>
        <v>68</v>
      </c>
      <c r="D323" s="56">
        <f t="shared" si="18"/>
        <v>7.505518763796909E-2</v>
      </c>
      <c r="E323" s="4">
        <f>IFERROR(INDEX('1.1-2 SAPN-Mar18'!$B$2:$B$1621,MATCH($A323,'1.1-2 SAPN-Mar18'!$A$2:$A$1621,0)),"")</f>
        <v>1116</v>
      </c>
      <c r="F323" s="56">
        <f t="shared" si="19"/>
        <v>0.81182795698924726</v>
      </c>
      <c r="G323" s="4">
        <f>VALUE(IFERROR(INDEX('[31]All MIRNs SA'!$B$5:$B$422,MATCH($A323,'[31]All MIRNs SA'!$A$5:$A$422,0)),""))</f>
        <v>5049</v>
      </c>
      <c r="H323" s="4" t="str">
        <f>INDEX('[30]1.6 Suburb to SA2'!$C$2:$C$467,MATCH('1.5 Residential Penetration'!$A323,'[30]1.6 Suburb to SA2'!$A$2:$A$467,0))</f>
        <v>Marion</v>
      </c>
      <c r="I323" s="4" t="str">
        <f>INDEX('[30]1.6 Suburb to SA2'!$D$2:$D$467,MATCH('1.5 Residential Penetration'!$A323,'[30]1.6 Suburb to SA2'!$A$2:$A$467,0))</f>
        <v>Adelaide - South</v>
      </c>
      <c r="J323" s="4">
        <f>SUMIF('1.1-1 AGN Customer Numbers'!$A$6:$A$418,$A323,'1.1-1 AGN Customer Numbers'!$D$6:$D$418)</f>
        <v>7</v>
      </c>
      <c r="V323" s="52" t="s">
        <v>425</v>
      </c>
      <c r="W323" s="50">
        <v>1015</v>
      </c>
      <c r="X323" s="50">
        <v>1368</v>
      </c>
      <c r="Y323" s="4">
        <f t="shared" si="22"/>
        <v>0.74195906432748537</v>
      </c>
    </row>
    <row r="324" spans="1:25" x14ac:dyDescent="0.25">
      <c r="A324" s="44" t="s">
        <v>178</v>
      </c>
      <c r="B324" s="4">
        <f>SUMIF('1.1-1 AGN Customer Numbers'!$A$6:$A$418,$A324,'1.1-1 AGN Customer Numbers'!$C$6:$C$418)</f>
        <v>1294</v>
      </c>
      <c r="C324" s="4">
        <f>IFERROR(INDEX('[30]1.6 AGN New Res Conn by suburb'!$H$2:$H$377,MATCH($A324,'[30]1.6 AGN New Res Conn by suburb'!$A$2:$A$377,0)),"")</f>
        <v>264</v>
      </c>
      <c r="D324" s="56">
        <f t="shared" ref="D324:D387" si="23">IFERROR(C324/B324,"")</f>
        <v>0.20401854714064915</v>
      </c>
      <c r="E324" s="4">
        <f>IFERROR(INDEX('1.1-2 SAPN-Mar18'!$B$2:$B$1621,MATCH($A324,'1.1-2 SAPN-Mar18'!$A$2:$A$1621,0)),"")</f>
        <v>1455</v>
      </c>
      <c r="F324" s="56">
        <f t="shared" ref="F324:F387" si="24">IFERROR(B324/E324,0)</f>
        <v>0.88934707903780064</v>
      </c>
      <c r="G324" s="4">
        <f>VALUE(IFERROR(INDEX('[31]All MIRNs SA'!$B$5:$B$422,MATCH($A324,'[31]All MIRNs SA'!$A$5:$A$422,0)),""))</f>
        <v>5047</v>
      </c>
      <c r="H324" s="4" t="str">
        <f>INDEX('[30]1.6 Suburb to SA2'!$C$2:$C$467,MATCH('1.5 Residential Penetration'!$A324,'[30]1.6 Suburb to SA2'!$A$2:$A$467,0))</f>
        <v>Marion</v>
      </c>
      <c r="I324" s="4" t="str">
        <f>INDEX('[30]1.6 Suburb to SA2'!$D$2:$D$467,MATCH('1.5 Residential Penetration'!$A324,'[30]1.6 Suburb to SA2'!$A$2:$A$467,0))</f>
        <v>Adelaide - South</v>
      </c>
      <c r="J324" s="4">
        <f>SUMIF('1.1-1 AGN Customer Numbers'!$A$6:$A$418,$A324,'1.1-1 AGN Customer Numbers'!$D$6:$D$418)</f>
        <v>10</v>
      </c>
      <c r="V324" s="52" t="s">
        <v>424</v>
      </c>
      <c r="W324" s="50">
        <v>307</v>
      </c>
      <c r="X324" s="50">
        <v>365</v>
      </c>
      <c r="Y324" s="4">
        <f t="shared" si="22"/>
        <v>0.84109589041095889</v>
      </c>
    </row>
    <row r="325" spans="1:25" x14ac:dyDescent="0.25">
      <c r="A325" s="44" t="s">
        <v>177</v>
      </c>
      <c r="B325" s="4">
        <f>SUMIF('1.1-1 AGN Customer Numbers'!$A$6:$A$418,$A325,'1.1-1 AGN Customer Numbers'!$C$6:$C$418)</f>
        <v>520</v>
      </c>
      <c r="C325" s="4">
        <f>IFERROR(INDEX('[30]1.6 AGN New Res Conn by suburb'!$H$2:$H$377,MATCH($A325,'[30]1.6 AGN New Res Conn by suburb'!$A$2:$A$377,0)),"")</f>
        <v>7</v>
      </c>
      <c r="D325" s="56">
        <f t="shared" si="23"/>
        <v>1.3461538461538462E-2</v>
      </c>
      <c r="E325" s="4">
        <f>IFERROR(INDEX('1.1-2 SAPN-Mar18'!$B$2:$B$1621,MATCH($A325,'1.1-2 SAPN-Mar18'!$A$2:$A$1621,0)),"")</f>
        <v>615</v>
      </c>
      <c r="F325" s="56">
        <f t="shared" si="24"/>
        <v>0.84552845528455289</v>
      </c>
      <c r="G325" s="4">
        <f>VALUE(IFERROR(INDEX('[31]All MIRNs SA'!$B$5:$B$422,MATCH($A325,'[31]All MIRNs SA'!$A$5:$A$422,0)),""))</f>
        <v>5047</v>
      </c>
      <c r="H325" s="4" t="str">
        <f>INDEX('[30]1.6 Suburb to SA2'!$C$2:$C$467,MATCH('1.5 Residential Penetration'!$A325,'[30]1.6 Suburb to SA2'!$A$2:$A$467,0))</f>
        <v>Marion</v>
      </c>
      <c r="I325" s="4" t="str">
        <f>INDEX('[30]1.6 Suburb to SA2'!$D$2:$D$467,MATCH('1.5 Residential Penetration'!$A325,'[30]1.6 Suburb to SA2'!$A$2:$A$467,0))</f>
        <v>Adelaide - South</v>
      </c>
      <c r="J325" s="4">
        <f>SUMIF('1.1-1 AGN Customer Numbers'!$A$6:$A$418,$A325,'1.1-1 AGN Customer Numbers'!$D$6:$D$418)</f>
        <v>2</v>
      </c>
      <c r="V325" s="52" t="s">
        <v>406</v>
      </c>
      <c r="W325" s="50">
        <v>2240</v>
      </c>
      <c r="X325" s="50">
        <v>2757</v>
      </c>
      <c r="Y325" s="4">
        <f t="shared" si="22"/>
        <v>0.81247733043162862</v>
      </c>
    </row>
    <row r="326" spans="1:25" x14ac:dyDescent="0.25">
      <c r="A326" s="44" t="s">
        <v>176</v>
      </c>
      <c r="B326" s="4">
        <f>SUMIF('1.1-1 AGN Customer Numbers'!$A$6:$A$418,$A326,'1.1-1 AGN Customer Numbers'!$C$6:$C$418)</f>
        <v>1675</v>
      </c>
      <c r="C326" s="4">
        <f>IFERROR(INDEX('[30]1.6 AGN New Res Conn by suburb'!$H$2:$H$377,MATCH($A326,'[30]1.6 AGN New Res Conn by suburb'!$A$2:$A$377,0)),"")</f>
        <v>150</v>
      </c>
      <c r="D326" s="56">
        <f t="shared" si="23"/>
        <v>8.9552238805970144E-2</v>
      </c>
      <c r="E326" s="4">
        <f>IFERROR(INDEX('1.1-2 SAPN-Mar18'!$B$2:$B$1621,MATCH($A326,'1.1-2 SAPN-Mar18'!$A$2:$A$1621,0)),"")</f>
        <v>1949</v>
      </c>
      <c r="F326" s="56">
        <f t="shared" si="24"/>
        <v>0.85941508465879934</v>
      </c>
      <c r="G326" s="4">
        <f>VALUE(IFERROR(INDEX('[31]All MIRNs SA'!$B$5:$B$422,MATCH($A326,'[31]All MIRNs SA'!$A$5:$A$422,0)),""))</f>
        <v>5169</v>
      </c>
      <c r="H326" s="4" t="str">
        <f>INDEX('[30]1.6 Suburb to SA2'!$C$2:$C$467,MATCH('1.5 Residential Penetration'!$A326,'[30]1.6 Suburb to SA2'!$A$2:$A$467,0))</f>
        <v>Onkaparinga</v>
      </c>
      <c r="I326" s="4" t="str">
        <f>INDEX('[30]1.6 Suburb to SA2'!$D$2:$D$467,MATCH('1.5 Residential Penetration'!$A326,'[30]1.6 Suburb to SA2'!$A$2:$A$467,0))</f>
        <v>Adelaide - South</v>
      </c>
      <c r="J326" s="4">
        <f>SUMIF('1.1-1 AGN Customer Numbers'!$A$6:$A$418,$A326,'1.1-1 AGN Customer Numbers'!$D$6:$D$418)</f>
        <v>31</v>
      </c>
      <c r="V326" s="52" t="s">
        <v>387</v>
      </c>
      <c r="W326" s="50">
        <v>400</v>
      </c>
      <c r="X326" s="50">
        <v>514</v>
      </c>
      <c r="Y326" s="4">
        <f t="shared" si="22"/>
        <v>0.77821011673151752</v>
      </c>
    </row>
    <row r="327" spans="1:25" x14ac:dyDescent="0.25">
      <c r="A327" s="44" t="s">
        <v>8</v>
      </c>
      <c r="B327" s="4">
        <f>SUMIF('1.1-1 AGN Customer Numbers'!$A$6:$A$418,$A327,'1.1-1 AGN Customer Numbers'!$C$6:$C$418)</f>
        <v>189</v>
      </c>
      <c r="C327" s="4">
        <f>IFERROR(INDEX('[30]1.6 AGN New Res Conn by suburb'!$H$2:$H$377,MATCH($A327,'[30]1.6 AGN New Res Conn by suburb'!$A$2:$A$377,0)),"")</f>
        <v>136</v>
      </c>
      <c r="D327" s="56">
        <f t="shared" si="23"/>
        <v>0.71957671957671954</v>
      </c>
      <c r="E327" s="4">
        <f>IFERROR(INDEX('1.1-2 SAPN-Mar18'!$B$2:$B$1621,MATCH($A327,'1.1-2 SAPN-Mar18'!$A$2:$A$1621,0)),"")</f>
        <v>209</v>
      </c>
      <c r="F327" s="56">
        <f t="shared" si="24"/>
        <v>0.90430622009569372</v>
      </c>
      <c r="G327" s="4">
        <f>VALUE(IFERROR(INDEX('[31]All MIRNs SA'!$B$5:$B$422,MATCH($A327,'[31]All MIRNs SA'!$A$5:$A$422,0)),""))</f>
        <v>5169</v>
      </c>
      <c r="H327" s="4" t="str">
        <f>INDEX('[30]1.6 Suburb to SA2'!$C$2:$C$467,MATCH('1.5 Residential Penetration'!$A327,'[30]1.6 Suburb to SA2'!$A$2:$A$467,0))</f>
        <v>Onkaparinga</v>
      </c>
      <c r="I327" s="4" t="str">
        <f>INDEX('[30]1.6 Suburb to SA2'!$D$2:$D$467,MATCH('1.5 Residential Penetration'!$A327,'[30]1.6 Suburb to SA2'!$A$2:$A$467,0))</f>
        <v>Adelaide - South</v>
      </c>
      <c r="J327" s="4">
        <f>SUMIF('1.1-1 AGN Customer Numbers'!$A$6:$A$418,$A327,'1.1-1 AGN Customer Numbers'!$D$6:$D$418)</f>
        <v>0</v>
      </c>
      <c r="V327" s="52" t="s">
        <v>386</v>
      </c>
      <c r="W327" s="50">
        <v>2151</v>
      </c>
      <c r="X327" s="50">
        <v>2957</v>
      </c>
      <c r="Y327" s="4">
        <f t="shared" si="22"/>
        <v>0.72742644572201554</v>
      </c>
    </row>
    <row r="328" spans="1:25" x14ac:dyDescent="0.25">
      <c r="A328" s="44" t="s">
        <v>175</v>
      </c>
      <c r="B328" s="4">
        <f>SUMIF('1.1-1 AGN Customer Numbers'!$A$6:$A$418,$A328,'1.1-1 AGN Customer Numbers'!$C$6:$C$418)</f>
        <v>1626</v>
      </c>
      <c r="C328" s="4">
        <f>IFERROR(INDEX('[30]1.6 AGN New Res Conn by suburb'!$H$2:$H$377,MATCH($A328,'[30]1.6 AGN New Res Conn by suburb'!$A$2:$A$377,0)),"")</f>
        <v>886</v>
      </c>
      <c r="D328" s="56">
        <f t="shared" si="23"/>
        <v>0.54489544895448949</v>
      </c>
      <c r="E328" s="4">
        <f>IFERROR(INDEX('1.1-2 SAPN-Mar18'!$B$2:$B$1621,MATCH($A328,'1.1-2 SAPN-Mar18'!$A$2:$A$1621,0)),"")</f>
        <v>1702</v>
      </c>
      <c r="F328" s="56">
        <f t="shared" si="24"/>
        <v>0.95534665099882488</v>
      </c>
      <c r="G328" s="4">
        <f>VALUE(IFERROR(INDEX('[31]All MIRNs SA'!$B$5:$B$422,MATCH($A328,'[31]All MIRNs SA'!$A$5:$A$422,0)),""))</f>
        <v>5169</v>
      </c>
      <c r="H328" s="4" t="str">
        <f>INDEX('[30]1.6 Suburb to SA2'!$C$2:$C$467,MATCH('1.5 Residential Penetration'!$A328,'[30]1.6 Suburb to SA2'!$A$2:$A$467,0))</f>
        <v>Onkaparinga</v>
      </c>
      <c r="I328" s="4" t="str">
        <f>INDEX('[30]1.6 Suburb to SA2'!$D$2:$D$467,MATCH('1.5 Residential Penetration'!$A328,'[30]1.6 Suburb to SA2'!$A$2:$A$467,0))</f>
        <v>Adelaide - South</v>
      </c>
      <c r="J328" s="4">
        <f>SUMIF('1.1-1 AGN Customer Numbers'!$A$6:$A$418,$A328,'1.1-1 AGN Customer Numbers'!$D$6:$D$418)</f>
        <v>4</v>
      </c>
      <c r="V328" s="52" t="s">
        <v>385</v>
      </c>
      <c r="W328" s="50">
        <v>1010</v>
      </c>
      <c r="X328" s="50">
        <v>1279</v>
      </c>
      <c r="Y328" s="4">
        <f t="shared" si="22"/>
        <v>0.78967943706020327</v>
      </c>
    </row>
    <row r="329" spans="1:25" x14ac:dyDescent="0.25">
      <c r="A329" s="44" t="s">
        <v>9</v>
      </c>
      <c r="B329" s="4">
        <f>SUMIF('1.1-1 AGN Customer Numbers'!$A$6:$A$418,$A329,'1.1-1 AGN Customer Numbers'!$C$6:$C$418)</f>
        <v>2204</v>
      </c>
      <c r="C329" s="4">
        <f>IFERROR(INDEX('[30]1.6 AGN New Res Conn by suburb'!$H$2:$H$377,MATCH($A329,'[30]1.6 AGN New Res Conn by suburb'!$A$2:$A$377,0)),"")</f>
        <v>211</v>
      </c>
      <c r="D329" s="56">
        <f t="shared" si="23"/>
        <v>9.573502722323049E-2</v>
      </c>
      <c r="E329" s="4">
        <f>IFERROR(INDEX('1.1-2 SAPN-Mar18'!$B$2:$B$1621,MATCH($A329,'1.1-2 SAPN-Mar18'!$A$2:$A$1621,0)),"")</f>
        <v>2411</v>
      </c>
      <c r="F329" s="56">
        <f t="shared" si="24"/>
        <v>0.91414350891746166</v>
      </c>
      <c r="G329" s="4">
        <f>VALUE(IFERROR(INDEX('[31]All MIRNs SA'!$B$5:$B$422,MATCH($A329,'[31]All MIRNs SA'!$A$5:$A$422,0)),""))</f>
        <v>5169</v>
      </c>
      <c r="H329" s="4" t="str">
        <f>INDEX('[30]1.6 Suburb to SA2'!$C$2:$C$467,MATCH('1.5 Residential Penetration'!$A329,'[30]1.6 Suburb to SA2'!$A$2:$A$467,0))</f>
        <v>Onkaparinga</v>
      </c>
      <c r="I329" s="4" t="str">
        <f>INDEX('[30]1.6 Suburb to SA2'!$D$2:$D$467,MATCH('1.5 Residential Penetration'!$A329,'[30]1.6 Suburb to SA2'!$A$2:$A$467,0))</f>
        <v>Adelaide - South</v>
      </c>
      <c r="J329" s="4">
        <f>SUMIF('1.1-1 AGN Customer Numbers'!$A$6:$A$418,$A329,'1.1-1 AGN Customer Numbers'!$D$6:$D$418)</f>
        <v>6</v>
      </c>
      <c r="V329" s="52" t="s">
        <v>375</v>
      </c>
      <c r="W329" s="50">
        <v>364</v>
      </c>
      <c r="X329" s="50">
        <v>414</v>
      </c>
      <c r="Y329" s="4">
        <f t="shared" ref="Y329:Y360" si="25">W329/X329</f>
        <v>0.87922705314009664</v>
      </c>
    </row>
    <row r="330" spans="1:25" x14ac:dyDescent="0.25">
      <c r="A330" s="44" t="s">
        <v>173</v>
      </c>
      <c r="B330" s="4">
        <f>SUMIF('1.1-1 AGN Customer Numbers'!$A$6:$A$418,$A330,'1.1-1 AGN Customer Numbers'!$C$6:$C$418)</f>
        <v>4076</v>
      </c>
      <c r="C330" s="4">
        <f>IFERROR(INDEX('[30]1.6 AGN New Res Conn by suburb'!$H$2:$H$377,MATCH($A330,'[30]1.6 AGN New Res Conn by suburb'!$A$2:$A$377,0)),"")</f>
        <v>379</v>
      </c>
      <c r="D330" s="56">
        <f t="shared" si="23"/>
        <v>9.2983316977428856E-2</v>
      </c>
      <c r="E330" s="4">
        <f>IFERROR(INDEX('1.1-2 SAPN-Mar18'!$B$2:$B$1621,MATCH($A330,'1.1-2 SAPN-Mar18'!$A$2:$A$1621,0)),"")</f>
        <v>4987</v>
      </c>
      <c r="F330" s="56">
        <f t="shared" si="24"/>
        <v>0.81732504511730497</v>
      </c>
      <c r="G330" s="4">
        <f>VALUE(IFERROR(INDEX('[31]All MIRNs SA'!$B$5:$B$422,MATCH($A330,'[31]All MIRNs SA'!$A$5:$A$422,0)),""))</f>
        <v>5023</v>
      </c>
      <c r="H330" s="4" t="str">
        <f>INDEX('[30]1.6 Suburb to SA2'!$C$2:$C$467,MATCH('1.5 Residential Penetration'!$A330,'[30]1.6 Suburb to SA2'!$A$2:$A$467,0))</f>
        <v>Charles Sturt</v>
      </c>
      <c r="I330" s="4" t="str">
        <f>INDEX('[30]1.6 Suburb to SA2'!$D$2:$D$467,MATCH('1.5 Residential Penetration'!$A330,'[30]1.6 Suburb to SA2'!$A$2:$A$467,0))</f>
        <v>Adelaide - West</v>
      </c>
      <c r="J330" s="4">
        <f>SUMIF('1.1-1 AGN Customer Numbers'!$A$6:$A$418,$A330,'1.1-1 AGN Customer Numbers'!$D$6:$D$418)</f>
        <v>54</v>
      </c>
      <c r="V330" s="52" t="s">
        <v>374</v>
      </c>
      <c r="W330" s="50">
        <v>75</v>
      </c>
      <c r="X330" s="50">
        <v>98</v>
      </c>
      <c r="Y330" s="4">
        <f t="shared" si="25"/>
        <v>0.76530612244897955</v>
      </c>
    </row>
    <row r="331" spans="1:25" x14ac:dyDescent="0.25">
      <c r="A331" s="44" t="s">
        <v>171</v>
      </c>
      <c r="B331" s="4">
        <f>SUMIF('1.1-1 AGN Customer Numbers'!$A$6:$A$418,$A331,'1.1-1 AGN Customer Numbers'!$C$6:$C$418)</f>
        <v>918</v>
      </c>
      <c r="C331" s="4">
        <f>IFERROR(INDEX('[30]1.6 AGN New Res Conn by suburb'!$H$2:$H$377,MATCH($A331,'[30]1.6 AGN New Res Conn by suburb'!$A$2:$A$377,0)),"")</f>
        <v>13</v>
      </c>
      <c r="D331" s="56">
        <f t="shared" si="23"/>
        <v>1.4161220043572984E-2</v>
      </c>
      <c r="E331" s="4">
        <f>IFERROR(INDEX('1.1-2 SAPN-Mar18'!$B$2:$B$1621,MATCH($A331,'1.1-2 SAPN-Mar18'!$A$2:$A$1621,0)),"")</f>
        <v>1089</v>
      </c>
      <c r="F331" s="56">
        <f t="shared" si="24"/>
        <v>0.84297520661157022</v>
      </c>
      <c r="G331" s="4">
        <f>VALUE(IFERROR(INDEX('[31]All MIRNs SA'!$B$5:$B$422,MATCH($A331,'[31]All MIRNs SA'!$A$5:$A$422,0)),""))</f>
        <v>5049</v>
      </c>
      <c r="H331" s="4" t="str">
        <f>INDEX('[30]1.6 Suburb to SA2'!$C$2:$C$467,MATCH('1.5 Residential Penetration'!$A331,'[30]1.6 Suburb to SA2'!$A$2:$A$467,0))</f>
        <v>Marion</v>
      </c>
      <c r="I331" s="4" t="str">
        <f>INDEX('[30]1.6 Suburb to SA2'!$D$2:$D$467,MATCH('1.5 Residential Penetration'!$A331,'[30]1.6 Suburb to SA2'!$A$2:$A$467,0))</f>
        <v>Adelaide - South</v>
      </c>
      <c r="J331" s="4">
        <f>SUMIF('1.1-1 AGN Customer Numbers'!$A$6:$A$418,$A331,'1.1-1 AGN Customer Numbers'!$D$6:$D$418)</f>
        <v>6</v>
      </c>
      <c r="V331" s="52" t="s">
        <v>360</v>
      </c>
      <c r="W331" s="50">
        <v>256</v>
      </c>
      <c r="X331" s="50">
        <v>365</v>
      </c>
      <c r="Y331" s="4">
        <f t="shared" si="25"/>
        <v>0.70136986301369864</v>
      </c>
    </row>
    <row r="332" spans="1:25" x14ac:dyDescent="0.25">
      <c r="A332" s="44" t="s">
        <v>169</v>
      </c>
      <c r="B332" s="4">
        <f>SUMIF('1.1-1 AGN Customer Numbers'!$A$6:$A$418,$A332,'1.1-1 AGN Customer Numbers'!$C$6:$C$418)</f>
        <v>454</v>
      </c>
      <c r="C332" s="4">
        <f>IFERROR(INDEX('[30]1.6 AGN New Res Conn by suburb'!$H$2:$H$377,MATCH($A332,'[30]1.6 AGN New Res Conn by suburb'!$A$2:$A$377,0)),"")</f>
        <v>16</v>
      </c>
      <c r="D332" s="56">
        <f t="shared" si="23"/>
        <v>3.5242290748898682E-2</v>
      </c>
      <c r="E332" s="4">
        <f>IFERROR(INDEX('1.1-2 SAPN-Mar18'!$B$2:$B$1621,MATCH($A332,'1.1-2 SAPN-Mar18'!$A$2:$A$1621,0)),"")</f>
        <v>537</v>
      </c>
      <c r="F332" s="56">
        <f t="shared" si="24"/>
        <v>0.84543761638733705</v>
      </c>
      <c r="G332" s="4">
        <f>VALUE(IFERROR(INDEX('[31]All MIRNs SA'!$B$5:$B$422,MATCH($A332,'[31]All MIRNs SA'!$A$5:$A$422,0)),""))</f>
        <v>5083</v>
      </c>
      <c r="H332" s="4" t="str">
        <f>INDEX('[30]1.6 Suburb to SA2'!$C$2:$C$467,MATCH('1.5 Residential Penetration'!$A332,'[30]1.6 Suburb to SA2'!$A$2:$A$467,0))</f>
        <v>Prospect - Walkerville</v>
      </c>
      <c r="I332" s="4" t="str">
        <f>INDEX('[30]1.6 Suburb to SA2'!$D$2:$D$467,MATCH('1.5 Residential Penetration'!$A332,'[30]1.6 Suburb to SA2'!$A$2:$A$467,0))</f>
        <v>Adelaide - Central and Hills</v>
      </c>
      <c r="J332" s="4">
        <f>SUMIF('1.1-1 AGN Customer Numbers'!$A$6:$A$418,$A332,'1.1-1 AGN Customer Numbers'!$D$6:$D$418)</f>
        <v>14</v>
      </c>
      <c r="V332" s="52" t="s">
        <v>358</v>
      </c>
      <c r="W332" s="50">
        <v>1325</v>
      </c>
      <c r="X332" s="50">
        <v>1522</v>
      </c>
      <c r="Y332" s="4">
        <f t="shared" si="25"/>
        <v>0.87056504599211559</v>
      </c>
    </row>
    <row r="333" spans="1:25" x14ac:dyDescent="0.25">
      <c r="A333" s="44" t="s">
        <v>167</v>
      </c>
      <c r="B333" s="4">
        <f>SUMIF('1.1-1 AGN Customer Numbers'!$A$6:$A$418,$A333,'1.1-1 AGN Customer Numbers'!$C$6:$C$418)</f>
        <v>1196</v>
      </c>
      <c r="C333" s="4">
        <f>IFERROR(INDEX('[30]1.6 AGN New Res Conn by suburb'!$H$2:$H$377,MATCH($A333,'[30]1.6 AGN New Res Conn by suburb'!$A$2:$A$377,0)),"")</f>
        <v>30</v>
      </c>
      <c r="D333" s="56">
        <f t="shared" si="23"/>
        <v>2.508361204013378E-2</v>
      </c>
      <c r="E333" s="4">
        <f>IFERROR(INDEX('1.1-2 SAPN-Mar18'!$B$2:$B$1621,MATCH($A333,'1.1-2 SAPN-Mar18'!$A$2:$A$1621,0)),"")</f>
        <v>1327</v>
      </c>
      <c r="F333" s="56">
        <f t="shared" si="24"/>
        <v>0.9012810851544838</v>
      </c>
      <c r="G333" s="4">
        <f>VALUE(IFERROR(INDEX('[31]All MIRNs SA'!$B$5:$B$422,MATCH($A333,'[31]All MIRNs SA'!$A$5:$A$422,0)),""))</f>
        <v>5019</v>
      </c>
      <c r="H333" s="4" t="str">
        <f>INDEX('[30]1.6 Suburb to SA2'!$C$2:$C$467,MATCH('1.5 Residential Penetration'!$A333,'[30]1.6 Suburb to SA2'!$A$2:$A$467,0))</f>
        <v>Port Adelaide - West</v>
      </c>
      <c r="I333" s="4" t="str">
        <f>INDEX('[30]1.6 Suburb to SA2'!$D$2:$D$467,MATCH('1.5 Residential Penetration'!$A333,'[30]1.6 Suburb to SA2'!$A$2:$A$467,0))</f>
        <v>Adelaide - West</v>
      </c>
      <c r="J333" s="4">
        <f>SUMIF('1.1-1 AGN Customer Numbers'!$A$6:$A$418,$A333,'1.1-1 AGN Customer Numbers'!$D$6:$D$418)</f>
        <v>84</v>
      </c>
      <c r="V333" s="52" t="s">
        <v>354</v>
      </c>
      <c r="W333" s="50">
        <v>661</v>
      </c>
      <c r="X333" s="50">
        <v>781</v>
      </c>
      <c r="Y333" s="4">
        <f t="shared" si="25"/>
        <v>0.84635083226632524</v>
      </c>
    </row>
    <row r="334" spans="1:25" x14ac:dyDescent="0.25">
      <c r="A334" s="44" t="s">
        <v>166</v>
      </c>
      <c r="B334" s="4">
        <f>SUMIF('1.1-1 AGN Customer Numbers'!$A$6:$A$418,$A334,'1.1-1 AGN Customer Numbers'!$C$6:$C$418)</f>
        <v>1876</v>
      </c>
      <c r="C334" s="4">
        <f>IFERROR(INDEX('[30]1.6 AGN New Res Conn by suburb'!$H$2:$H$377,MATCH($A334,'[30]1.6 AGN New Res Conn by suburb'!$A$2:$A$377,0)),"")</f>
        <v>85</v>
      </c>
      <c r="D334" s="56">
        <f t="shared" si="23"/>
        <v>4.5309168443496799E-2</v>
      </c>
      <c r="E334" s="4">
        <f>IFERROR(INDEX('1.1-2 SAPN-Mar18'!$B$2:$B$1621,MATCH($A334,'1.1-2 SAPN-Mar18'!$A$2:$A$1621,0)),"")</f>
        <v>2162</v>
      </c>
      <c r="F334" s="56">
        <f t="shared" si="24"/>
        <v>0.86771507863089736</v>
      </c>
      <c r="G334" s="4">
        <f>VALUE(IFERROR(INDEX('[31]All MIRNs SA'!$B$5:$B$422,MATCH($A334,'[31]All MIRNs SA'!$A$5:$A$422,0)),""))</f>
        <v>5019</v>
      </c>
      <c r="H334" s="4" t="str">
        <f>INDEX('[30]1.6 Suburb to SA2'!$C$2:$C$467,MATCH('1.5 Residential Penetration'!$A334,'[30]1.6 Suburb to SA2'!$A$2:$A$467,0))</f>
        <v>Charles Sturt</v>
      </c>
      <c r="I334" s="4" t="str">
        <f>INDEX('[30]1.6 Suburb to SA2'!$D$2:$D$467,MATCH('1.5 Residential Penetration'!$A334,'[30]1.6 Suburb to SA2'!$A$2:$A$467,0))</f>
        <v>Adelaide - West</v>
      </c>
      <c r="J334" s="4">
        <f>SUMIF('1.1-1 AGN Customer Numbers'!$A$6:$A$418,$A334,'1.1-1 AGN Customer Numbers'!$D$6:$D$418)</f>
        <v>16</v>
      </c>
      <c r="V334" s="52" t="s">
        <v>345</v>
      </c>
      <c r="W334" s="50">
        <v>1070</v>
      </c>
      <c r="X334" s="50">
        <v>1422</v>
      </c>
      <c r="Y334" s="4">
        <f t="shared" si="25"/>
        <v>0.75246132208157523</v>
      </c>
    </row>
    <row r="335" spans="1:25" x14ac:dyDescent="0.25">
      <c r="A335" s="44" t="s">
        <v>165</v>
      </c>
      <c r="B335" s="4">
        <f>SUMIF('1.1-1 AGN Customer Numbers'!$A$6:$A$418,$A335,'1.1-1 AGN Customer Numbers'!$C$6:$C$418)</f>
        <v>414</v>
      </c>
      <c r="C335" s="4">
        <f>IFERROR(INDEX('[30]1.6 AGN New Res Conn by suburb'!$H$2:$H$377,MATCH($A335,'[30]1.6 AGN New Res Conn by suburb'!$A$2:$A$377,0)),"")</f>
        <v>14</v>
      </c>
      <c r="D335" s="56">
        <f t="shared" si="23"/>
        <v>3.3816425120772944E-2</v>
      </c>
      <c r="E335" s="4">
        <f>IFERROR(INDEX('1.1-2 SAPN-Mar18'!$B$2:$B$1621,MATCH($A335,'1.1-2 SAPN-Mar18'!$A$2:$A$1621,0)),"")</f>
        <v>508</v>
      </c>
      <c r="F335" s="56">
        <f t="shared" si="24"/>
        <v>0.81496062992125984</v>
      </c>
      <c r="G335" s="4">
        <f>VALUE(IFERROR(INDEX('[31]All MIRNs SA'!$B$5:$B$422,MATCH($A335,'[31]All MIRNs SA'!$A$5:$A$422,0)),""))</f>
        <v>5019</v>
      </c>
      <c r="H335" s="4" t="str">
        <f>INDEX('[30]1.6 Suburb to SA2'!$C$2:$C$467,MATCH('1.5 Residential Penetration'!$A335,'[30]1.6 Suburb to SA2'!$A$2:$A$467,0))</f>
        <v>Port Adelaide - West</v>
      </c>
      <c r="I335" s="4" t="str">
        <f>INDEX('[30]1.6 Suburb to SA2'!$D$2:$D$467,MATCH('1.5 Residential Penetration'!$A335,'[30]1.6 Suburb to SA2'!$A$2:$A$467,0))</f>
        <v>Adelaide - West</v>
      </c>
      <c r="J335" s="4">
        <f>SUMIF('1.1-1 AGN Customer Numbers'!$A$6:$A$418,$A335,'1.1-1 AGN Customer Numbers'!$D$6:$D$418)</f>
        <v>10</v>
      </c>
      <c r="V335" s="52" t="s">
        <v>344</v>
      </c>
      <c r="W335" s="50">
        <v>1546</v>
      </c>
      <c r="X335" s="50">
        <v>1760</v>
      </c>
      <c r="Y335" s="4">
        <f t="shared" si="25"/>
        <v>0.87840909090909092</v>
      </c>
    </row>
    <row r="336" spans="1:25" x14ac:dyDescent="0.25">
      <c r="A336" s="44" t="s">
        <v>163</v>
      </c>
      <c r="B336" s="4">
        <f>SUMIF('1.1-1 AGN Customer Numbers'!$A$6:$A$418,$A336,'1.1-1 AGN Customer Numbers'!$C$6:$C$418)</f>
        <v>2296</v>
      </c>
      <c r="C336" s="4">
        <f>IFERROR(INDEX('[30]1.6 AGN New Res Conn by suburb'!$H$2:$H$377,MATCH($A336,'[30]1.6 AGN New Res Conn by suburb'!$A$2:$A$377,0)),"")</f>
        <v>170</v>
      </c>
      <c r="D336" s="56">
        <f t="shared" si="23"/>
        <v>7.4041811846689898E-2</v>
      </c>
      <c r="E336" s="4">
        <f>IFERROR(INDEX('1.1-2 SAPN-Mar18'!$B$2:$B$1621,MATCH($A336,'1.1-2 SAPN-Mar18'!$A$2:$A$1621,0)),"")</f>
        <v>2431</v>
      </c>
      <c r="F336" s="56">
        <f t="shared" si="24"/>
        <v>0.9444672974084739</v>
      </c>
      <c r="G336" s="4">
        <f>VALUE(IFERROR(INDEX('[31]All MIRNs SA'!$B$5:$B$422,MATCH($A336,'[31]All MIRNs SA'!$A$5:$A$422,0)),""))</f>
        <v>5158</v>
      </c>
      <c r="H336" s="4" t="str">
        <f>INDEX('[30]1.6 Suburb to SA2'!$C$2:$C$467,MATCH('1.5 Residential Penetration'!$A336,'[30]1.6 Suburb to SA2'!$A$2:$A$467,0))</f>
        <v>Marion</v>
      </c>
      <c r="I336" s="4" t="str">
        <f>INDEX('[30]1.6 Suburb to SA2'!$D$2:$D$467,MATCH('1.5 Residential Penetration'!$A336,'[30]1.6 Suburb to SA2'!$A$2:$A$467,0))</f>
        <v>Adelaide - South</v>
      </c>
      <c r="J336" s="4">
        <f>SUMIF('1.1-1 AGN Customer Numbers'!$A$6:$A$418,$A336,'1.1-1 AGN Customer Numbers'!$D$6:$D$418)</f>
        <v>14</v>
      </c>
      <c r="V336" s="52" t="s">
        <v>343</v>
      </c>
      <c r="W336" s="50">
        <v>1464</v>
      </c>
      <c r="X336" s="50">
        <v>1675</v>
      </c>
      <c r="Y336" s="4">
        <f t="shared" si="25"/>
        <v>0.87402985074626871</v>
      </c>
    </row>
    <row r="337" spans="1:25" x14ac:dyDescent="0.25">
      <c r="A337" s="44" t="s">
        <v>162</v>
      </c>
      <c r="B337" s="4">
        <f>SUMIF('1.1-1 AGN Customer Numbers'!$A$6:$A$418,$A337,'1.1-1 AGN Customer Numbers'!$C$6:$C$418)</f>
        <v>1</v>
      </c>
      <c r="C337" s="4" t="str">
        <f>IFERROR(INDEX('[30]1.6 AGN New Res Conn by suburb'!$H$2:$H$377,MATCH($A337,'[30]1.6 AGN New Res Conn by suburb'!$A$2:$A$377,0)),"")</f>
        <v/>
      </c>
      <c r="D337" s="56" t="str">
        <f t="shared" si="23"/>
        <v/>
      </c>
      <c r="E337" s="4">
        <f>IFERROR(INDEX('1.1-2 SAPN-Mar18'!$B$2:$B$1621,MATCH($A337,'1.1-2 SAPN-Mar18'!$A$2:$A$1621,0)),"")</f>
        <v>122</v>
      </c>
      <c r="F337" s="56">
        <f t="shared" si="24"/>
        <v>8.1967213114754103E-3</v>
      </c>
      <c r="G337" s="4">
        <f>VALUE(IFERROR(INDEX('[31]All MIRNs SA'!$B$5:$B$422,MATCH($A337,'[31]All MIRNs SA'!$A$5:$A$422,0)),""))</f>
        <v>5072</v>
      </c>
      <c r="H337" s="4" t="str">
        <f>INDEX('[30]1.6 Suburb to SA2'!$C$2:$C$467,MATCH('1.5 Residential Penetration'!$A337,'[30]1.6 Suburb to SA2'!$A$2:$A$467,0))</f>
        <v>Burnside</v>
      </c>
      <c r="I337" s="4" t="str">
        <f>INDEX('[30]1.6 Suburb to SA2'!$D$2:$D$467,MATCH('1.5 Residential Penetration'!$A337,'[30]1.6 Suburb to SA2'!$A$2:$A$467,0))</f>
        <v>Adelaide - Central and Hills</v>
      </c>
      <c r="J337" s="4">
        <f>SUMIF('1.1-1 AGN Customer Numbers'!$A$6:$A$418,$A337,'1.1-1 AGN Customer Numbers'!$D$6:$D$418)</f>
        <v>0</v>
      </c>
      <c r="V337" s="52" t="s">
        <v>339</v>
      </c>
      <c r="W337" s="50">
        <v>2014</v>
      </c>
      <c r="X337" s="50">
        <v>2463</v>
      </c>
      <c r="Y337" s="4">
        <f t="shared" si="25"/>
        <v>0.81770198944376782</v>
      </c>
    </row>
    <row r="338" spans="1:25" x14ac:dyDescent="0.25">
      <c r="A338" s="44" t="s">
        <v>161</v>
      </c>
      <c r="B338" s="4">
        <f>SUMIF('1.1-1 AGN Customer Numbers'!$A$6:$A$418,$A338,'1.1-1 AGN Customer Numbers'!$C$6:$C$418)</f>
        <v>793</v>
      </c>
      <c r="C338" s="4">
        <f>IFERROR(INDEX('[30]1.6 AGN New Res Conn by suburb'!$H$2:$H$377,MATCH($A338,'[30]1.6 AGN New Res Conn by suburb'!$A$2:$A$377,0)),"")</f>
        <v>39</v>
      </c>
      <c r="D338" s="56">
        <f t="shared" si="23"/>
        <v>4.9180327868852458E-2</v>
      </c>
      <c r="E338" s="4">
        <f>IFERROR(INDEX('1.1-2 SAPN-Mar18'!$B$2:$B$1621,MATCH($A338,'1.1-2 SAPN-Mar18'!$A$2:$A$1621,0)),"")</f>
        <v>1034</v>
      </c>
      <c r="F338" s="56">
        <f t="shared" si="24"/>
        <v>0.76692456479690518</v>
      </c>
      <c r="G338" s="4">
        <f>VALUE(IFERROR(INDEX('[31]All MIRNs SA'!$B$5:$B$422,MATCH($A338,'[31]All MIRNs SA'!$A$5:$A$422,0)),""))</f>
        <v>5114</v>
      </c>
      <c r="H338" s="4" t="str">
        <f>INDEX('[30]1.6 Suburb to SA2'!$C$2:$C$467,MATCH('1.5 Residential Penetration'!$A338,'[30]1.6 Suburb to SA2'!$A$2:$A$467,0))</f>
        <v>Playford</v>
      </c>
      <c r="I338" s="4" t="str">
        <f>INDEX('[30]1.6 Suburb to SA2'!$D$2:$D$467,MATCH('1.5 Residential Penetration'!$A338,'[30]1.6 Suburb to SA2'!$A$2:$A$467,0))</f>
        <v>Adelaide - North</v>
      </c>
      <c r="J338" s="4">
        <f>SUMIF('1.1-1 AGN Customer Numbers'!$A$6:$A$418,$A338,'1.1-1 AGN Customer Numbers'!$D$6:$D$418)</f>
        <v>38</v>
      </c>
      <c r="V338" s="52" t="s">
        <v>330</v>
      </c>
      <c r="W338" s="50">
        <v>1285</v>
      </c>
      <c r="X338" s="50">
        <v>1557</v>
      </c>
      <c r="Y338" s="4">
        <f t="shared" si="25"/>
        <v>0.82530507385998719</v>
      </c>
    </row>
    <row r="339" spans="1:25" x14ac:dyDescent="0.25">
      <c r="A339" s="44" t="s">
        <v>160</v>
      </c>
      <c r="B339" s="4">
        <f>SUMIF('1.1-1 AGN Customer Numbers'!$A$6:$A$418,$A339,'1.1-1 AGN Customer Numbers'!$C$6:$C$418)</f>
        <v>894</v>
      </c>
      <c r="C339" s="4">
        <f>IFERROR(INDEX('[30]1.6 AGN New Res Conn by suburb'!$H$2:$H$377,MATCH($A339,'[30]1.6 AGN New Res Conn by suburb'!$A$2:$A$377,0)),"")</f>
        <v>260</v>
      </c>
      <c r="D339" s="56">
        <f t="shared" si="23"/>
        <v>0.29082774049217003</v>
      </c>
      <c r="E339" s="4">
        <f>IFERROR(INDEX('1.1-2 SAPN-Mar18'!$B$2:$B$1621,MATCH($A339,'1.1-2 SAPN-Mar18'!$A$2:$A$1621,0)),"")</f>
        <v>1191</v>
      </c>
      <c r="F339" s="56">
        <f t="shared" si="24"/>
        <v>0.75062972292191432</v>
      </c>
      <c r="G339" s="4">
        <f>VALUE(IFERROR(INDEX('[31]All MIRNs SA'!$B$5:$B$422,MATCH($A339,'[31]All MIRNs SA'!$A$5:$A$422,0)),""))</f>
        <v>5114</v>
      </c>
      <c r="H339" s="4" t="str">
        <f>INDEX('[30]1.6 Suburb to SA2'!$C$2:$C$467,MATCH('1.5 Residential Penetration'!$A339,'[30]1.6 Suburb to SA2'!$A$2:$A$467,0))</f>
        <v>Playford</v>
      </c>
      <c r="I339" s="4" t="str">
        <f>INDEX('[30]1.6 Suburb to SA2'!$D$2:$D$467,MATCH('1.5 Residential Penetration'!$A339,'[30]1.6 Suburb to SA2'!$A$2:$A$467,0))</f>
        <v>Adelaide - North</v>
      </c>
      <c r="J339" s="4">
        <f>SUMIF('1.1-1 AGN Customer Numbers'!$A$6:$A$418,$A339,'1.1-1 AGN Customer Numbers'!$D$6:$D$418)</f>
        <v>13</v>
      </c>
      <c r="V339" s="52" t="s">
        <v>326</v>
      </c>
      <c r="W339" s="50">
        <v>700</v>
      </c>
      <c r="X339" s="50">
        <v>904</v>
      </c>
      <c r="Y339" s="4">
        <f t="shared" si="25"/>
        <v>0.77433628318584069</v>
      </c>
    </row>
    <row r="340" spans="1:25" x14ac:dyDescent="0.25">
      <c r="A340" s="44" t="s">
        <v>158</v>
      </c>
      <c r="B340" s="4">
        <f>SUMIF('1.1-1 AGN Customer Numbers'!$A$6:$A$418,$A340,'1.1-1 AGN Customer Numbers'!$C$6:$C$418)</f>
        <v>463</v>
      </c>
      <c r="C340" s="4">
        <f>IFERROR(INDEX('[30]1.6 AGN New Res Conn by suburb'!$H$2:$H$377,MATCH($A340,'[30]1.6 AGN New Res Conn by suburb'!$A$2:$A$377,0)),"")</f>
        <v>12</v>
      </c>
      <c r="D340" s="56">
        <f t="shared" si="23"/>
        <v>2.591792656587473E-2</v>
      </c>
      <c r="E340" s="4">
        <f>IFERROR(INDEX('1.1-2 SAPN-Mar18'!$B$2:$B$1621,MATCH($A340,'1.1-2 SAPN-Mar18'!$A$2:$A$1621,0)),"")</f>
        <v>545</v>
      </c>
      <c r="F340" s="56">
        <f t="shared" si="24"/>
        <v>0.84954128440366972</v>
      </c>
      <c r="G340" s="4">
        <f>VALUE(IFERROR(INDEX('[31]All MIRNs SA'!$B$5:$B$422,MATCH($A340,'[31]All MIRNs SA'!$A$5:$A$422,0)),""))</f>
        <v>5540</v>
      </c>
      <c r="H340" s="4" t="str">
        <f>INDEX('[30]1.6 Suburb to SA2'!$C$2:$C$467,MATCH('1.5 Residential Penetration'!$A340,'[30]1.6 Suburb to SA2'!$A$2:$A$467,0))</f>
        <v>Mid North</v>
      </c>
      <c r="I340" s="4" t="str">
        <f>INDEX('[30]1.6 Suburb to SA2'!$D$2:$D$467,MATCH('1.5 Residential Penetration'!$A340,'[30]1.6 Suburb to SA2'!$A$2:$A$467,0))</f>
        <v>Barossa - Yorke - Mid North</v>
      </c>
      <c r="J340" s="4">
        <f>SUMIF('1.1-1 AGN Customer Numbers'!$A$6:$A$418,$A340,'1.1-1 AGN Customer Numbers'!$D$6:$D$418)</f>
        <v>30</v>
      </c>
      <c r="V340" s="52" t="s">
        <v>315</v>
      </c>
      <c r="W340" s="50">
        <v>1801</v>
      </c>
      <c r="X340" s="50">
        <v>2087</v>
      </c>
      <c r="Y340" s="4">
        <f t="shared" si="25"/>
        <v>0.86296118830857693</v>
      </c>
    </row>
    <row r="341" spans="1:25" x14ac:dyDescent="0.25">
      <c r="A341" s="44" t="s">
        <v>156</v>
      </c>
      <c r="B341" s="4">
        <f>SUMIF('1.1-1 AGN Customer Numbers'!$A$6:$A$418,$A341,'1.1-1 AGN Customer Numbers'!$C$6:$C$418)</f>
        <v>2040</v>
      </c>
      <c r="C341" s="4">
        <f>IFERROR(INDEX('[30]1.6 AGN New Res Conn by suburb'!$H$2:$H$377,MATCH($A341,'[30]1.6 AGN New Res Conn by suburb'!$A$2:$A$377,0)),"")</f>
        <v>161</v>
      </c>
      <c r="D341" s="56">
        <f t="shared" si="23"/>
        <v>7.8921568627450978E-2</v>
      </c>
      <c r="E341" s="4">
        <f>IFERROR(INDEX('1.1-2 SAPN-Mar18'!$B$2:$B$1621,MATCH($A341,'1.1-2 SAPN-Mar18'!$A$2:$A$1621,0)),"")</f>
        <v>2762</v>
      </c>
      <c r="F341" s="56">
        <f t="shared" si="24"/>
        <v>0.73859522085445328</v>
      </c>
      <c r="G341" s="4">
        <f>VALUE(IFERROR(INDEX('[31]All MIRNs SA'!$B$5:$B$422,MATCH($A341,'[31]All MIRNs SA'!$A$5:$A$422,0)),""))</f>
        <v>5044</v>
      </c>
      <c r="H341" s="4" t="str">
        <f>INDEX('[30]1.6 Suburb to SA2'!$C$2:$C$467,MATCH('1.5 Residential Penetration'!$A341,'[30]1.6 Suburb to SA2'!$A$2:$A$467,0))</f>
        <v>Holdfast Bay</v>
      </c>
      <c r="I341" s="4" t="str">
        <f>INDEX('[30]1.6 Suburb to SA2'!$D$2:$D$467,MATCH('1.5 Residential Penetration'!$A341,'[30]1.6 Suburb to SA2'!$A$2:$A$467,0))</f>
        <v>Adelaide - South</v>
      </c>
      <c r="J341" s="4">
        <f>SUMIF('1.1-1 AGN Customer Numbers'!$A$6:$A$418,$A341,'1.1-1 AGN Customer Numbers'!$D$6:$D$418)</f>
        <v>72</v>
      </c>
      <c r="V341" s="52" t="s">
        <v>314</v>
      </c>
      <c r="W341" s="50">
        <v>13</v>
      </c>
      <c r="X341" s="50">
        <v>16</v>
      </c>
      <c r="Y341" s="4">
        <f t="shared" si="25"/>
        <v>0.8125</v>
      </c>
    </row>
    <row r="342" spans="1:25" x14ac:dyDescent="0.25">
      <c r="A342" s="44" t="s">
        <v>154</v>
      </c>
      <c r="B342" s="4">
        <f>SUMIF('1.1-1 AGN Customer Numbers'!$A$6:$A$418,$A342,'1.1-1 AGN Customer Numbers'!$C$6:$C$418)</f>
        <v>931</v>
      </c>
      <c r="C342" s="4">
        <f>IFERROR(INDEX('[30]1.6 AGN New Res Conn by suburb'!$H$2:$H$377,MATCH($A342,'[30]1.6 AGN New Res Conn by suburb'!$A$2:$A$377,0)),"")</f>
        <v>72</v>
      </c>
      <c r="D342" s="56">
        <f t="shared" si="23"/>
        <v>7.7336197636949516E-2</v>
      </c>
      <c r="E342" s="4">
        <f>IFERROR(INDEX('1.1-2 SAPN-Mar18'!$B$2:$B$1621,MATCH($A342,'1.1-2 SAPN-Mar18'!$A$2:$A$1621,0)),"")</f>
        <v>1166</v>
      </c>
      <c r="F342" s="56">
        <f t="shared" si="24"/>
        <v>0.79845626072041165</v>
      </c>
      <c r="G342" s="4">
        <f>VALUE(IFERROR(INDEX('[31]All MIRNs SA'!$B$5:$B$422,MATCH($A342,'[31]All MIRNs SA'!$A$5:$A$422,0)),""))</f>
        <v>5048</v>
      </c>
      <c r="H342" s="4" t="str">
        <f>INDEX('[30]1.6 Suburb to SA2'!$C$2:$C$467,MATCH('1.5 Residential Penetration'!$A342,'[30]1.6 Suburb to SA2'!$A$2:$A$467,0))</f>
        <v>Holdfast Bay</v>
      </c>
      <c r="I342" s="4" t="str">
        <f>INDEX('[30]1.6 Suburb to SA2'!$D$2:$D$467,MATCH('1.5 Residential Penetration'!$A342,'[30]1.6 Suburb to SA2'!$A$2:$A$467,0))</f>
        <v>Adelaide - South</v>
      </c>
      <c r="J342" s="4">
        <f>SUMIF('1.1-1 AGN Customer Numbers'!$A$6:$A$418,$A342,'1.1-1 AGN Customer Numbers'!$D$6:$D$418)</f>
        <v>15</v>
      </c>
      <c r="V342" s="52" t="s">
        <v>292</v>
      </c>
      <c r="W342" s="50">
        <v>704</v>
      </c>
      <c r="X342" s="50">
        <v>824</v>
      </c>
      <c r="Y342" s="4">
        <f t="shared" si="25"/>
        <v>0.85436893203883491</v>
      </c>
    </row>
    <row r="343" spans="1:25" x14ac:dyDescent="0.25">
      <c r="A343" s="44" t="s">
        <v>152</v>
      </c>
      <c r="B343" s="4">
        <f>SUMIF('1.1-1 AGN Customer Numbers'!$A$6:$A$418,$A343,'1.1-1 AGN Customer Numbers'!$C$6:$C$418)</f>
        <v>1657</v>
      </c>
      <c r="C343" s="4">
        <f>IFERROR(INDEX('[30]1.6 AGN New Res Conn by suburb'!$H$2:$H$377,MATCH($A343,'[30]1.6 AGN New Res Conn by suburb'!$A$2:$A$377,0)),"")</f>
        <v>165</v>
      </c>
      <c r="D343" s="56">
        <f t="shared" si="23"/>
        <v>9.9577549788774894E-2</v>
      </c>
      <c r="E343" s="4">
        <f>IFERROR(INDEX('1.1-2 SAPN-Mar18'!$B$2:$B$1621,MATCH($A343,'1.1-2 SAPN-Mar18'!$A$2:$A$1621,0)),"")</f>
        <v>2069</v>
      </c>
      <c r="F343" s="56">
        <f t="shared" si="24"/>
        <v>0.80086998550024169</v>
      </c>
      <c r="G343" s="4">
        <f>VALUE(IFERROR(INDEX('[31]All MIRNs SA'!$B$5:$B$422,MATCH($A343,'[31]All MIRNs SA'!$A$5:$A$422,0)),""))</f>
        <v>5038</v>
      </c>
      <c r="H343" s="4" t="str">
        <f>INDEX('[30]1.6 Suburb to SA2'!$C$2:$C$467,MATCH('1.5 Residential Penetration'!$A343,'[30]1.6 Suburb to SA2'!$A$2:$A$467,0))</f>
        <v>Marion</v>
      </c>
      <c r="I343" s="4" t="str">
        <f>INDEX('[30]1.6 Suburb to SA2'!$D$2:$D$467,MATCH('1.5 Residential Penetration'!$A343,'[30]1.6 Suburb to SA2'!$A$2:$A$467,0))</f>
        <v>Adelaide - South</v>
      </c>
      <c r="J343" s="4">
        <f>SUMIF('1.1-1 AGN Customer Numbers'!$A$6:$A$418,$A343,'1.1-1 AGN Customer Numbers'!$D$6:$D$418)</f>
        <v>27</v>
      </c>
      <c r="V343" s="52" t="s">
        <v>6</v>
      </c>
      <c r="W343" s="50">
        <v>125</v>
      </c>
      <c r="X343" s="50">
        <v>425</v>
      </c>
      <c r="Y343" s="4">
        <f t="shared" si="25"/>
        <v>0.29411764705882354</v>
      </c>
    </row>
    <row r="344" spans="1:25" x14ac:dyDescent="0.25">
      <c r="A344" s="44" t="s">
        <v>150</v>
      </c>
      <c r="B344" s="4">
        <f>SUMIF('1.1-1 AGN Customer Numbers'!$A$6:$A$418,$A344,'1.1-1 AGN Customer Numbers'!$C$6:$C$418)</f>
        <v>163</v>
      </c>
      <c r="C344" s="4">
        <f>IFERROR(INDEX('[30]1.6 AGN New Res Conn by suburb'!$H$2:$H$377,MATCH($A344,'[30]1.6 AGN New Res Conn by suburb'!$A$2:$A$377,0)),"")</f>
        <v>4</v>
      </c>
      <c r="D344" s="56">
        <f t="shared" si="23"/>
        <v>2.4539877300613498E-2</v>
      </c>
      <c r="E344" s="4">
        <f>IFERROR(INDEX('1.1-2 SAPN-Mar18'!$B$2:$B$1621,MATCH($A344,'1.1-2 SAPN-Mar18'!$A$2:$A$1621,0)),"")</f>
        <v>203</v>
      </c>
      <c r="F344" s="56">
        <f t="shared" si="24"/>
        <v>0.80295566502463056</v>
      </c>
      <c r="G344" s="4">
        <f>VALUE(IFERROR(INDEX('[31]All MIRNs SA'!$B$5:$B$422,MATCH($A344,'[31]All MIRNs SA'!$A$5:$A$422,0)),""))</f>
        <v>5062</v>
      </c>
      <c r="H344" s="4" t="str">
        <f>INDEX('[30]1.6 Suburb to SA2'!$C$2:$C$467,MATCH('1.5 Residential Penetration'!$A344,'[30]1.6 Suburb to SA2'!$A$2:$A$467,0))</f>
        <v>Mitcham</v>
      </c>
      <c r="I344" s="4" t="str">
        <f>INDEX('[30]1.6 Suburb to SA2'!$D$2:$D$467,MATCH('1.5 Residential Penetration'!$A344,'[30]1.6 Suburb to SA2'!$A$2:$A$467,0))</f>
        <v>Adelaide - South</v>
      </c>
      <c r="J344" s="4">
        <f>SUMIF('1.1-1 AGN Customer Numbers'!$A$6:$A$418,$A344,'1.1-1 AGN Customer Numbers'!$D$6:$D$418)</f>
        <v>2</v>
      </c>
      <c r="V344" s="52" t="s">
        <v>284</v>
      </c>
      <c r="W344" s="50">
        <v>1912</v>
      </c>
      <c r="X344" s="50">
        <v>2502</v>
      </c>
      <c r="Y344" s="4">
        <f t="shared" si="25"/>
        <v>0.76418864908073536</v>
      </c>
    </row>
    <row r="345" spans="1:25" x14ac:dyDescent="0.25">
      <c r="A345" s="44" t="s">
        <v>149</v>
      </c>
      <c r="B345" s="4">
        <f>SUMIF('1.1-1 AGN Customer Numbers'!$A$6:$A$418,$A345,'1.1-1 AGN Customer Numbers'!$C$6:$C$418)</f>
        <v>1497</v>
      </c>
      <c r="C345" s="4">
        <f>IFERROR(INDEX('[30]1.6 AGN New Res Conn by suburb'!$H$2:$H$377,MATCH($A345,'[30]1.6 AGN New Res Conn by suburb'!$A$2:$A$377,0)),"")</f>
        <v>62</v>
      </c>
      <c r="D345" s="56">
        <f t="shared" si="23"/>
        <v>4.1416165664662656E-2</v>
      </c>
      <c r="E345" s="4">
        <f>IFERROR(INDEX('1.1-2 SAPN-Mar18'!$B$2:$B$1621,MATCH($A345,'1.1-2 SAPN-Mar18'!$A$2:$A$1621,0)),"")</f>
        <v>1761</v>
      </c>
      <c r="F345" s="56">
        <f t="shared" si="24"/>
        <v>0.85008517887563884</v>
      </c>
      <c r="G345" s="4">
        <f>VALUE(IFERROR(INDEX('[31]All MIRNs SA'!$B$5:$B$422,MATCH($A345,'[31]All MIRNs SA'!$A$5:$A$422,0)),""))</f>
        <v>5097</v>
      </c>
      <c r="H345" s="4" t="str">
        <f>INDEX('[30]1.6 Suburb to SA2'!$C$2:$C$467,MATCH('1.5 Residential Penetration'!$A345,'[30]1.6 Suburb to SA2'!$A$2:$A$467,0))</f>
        <v>Tea Tree Gully</v>
      </c>
      <c r="I345" s="4" t="str">
        <f>INDEX('[30]1.6 Suburb to SA2'!$D$2:$D$467,MATCH('1.5 Residential Penetration'!$A345,'[30]1.6 Suburb to SA2'!$A$2:$A$467,0))</f>
        <v>Adelaide - North</v>
      </c>
      <c r="J345" s="4">
        <f>SUMIF('1.1-1 AGN Customer Numbers'!$A$6:$A$418,$A345,'1.1-1 AGN Customer Numbers'!$D$6:$D$418)</f>
        <v>24</v>
      </c>
      <c r="V345" s="52" t="s">
        <v>282</v>
      </c>
      <c r="W345" s="50">
        <v>1252</v>
      </c>
      <c r="X345" s="50">
        <v>1449</v>
      </c>
      <c r="Y345" s="4">
        <f t="shared" si="25"/>
        <v>0.86404416839199449</v>
      </c>
    </row>
    <row r="346" spans="1:25" x14ac:dyDescent="0.25">
      <c r="A346" s="44" t="s">
        <v>10</v>
      </c>
      <c r="B346" s="4">
        <f>SUMIF('1.1-1 AGN Customer Numbers'!$A$6:$A$418,$A346,'1.1-1 AGN Customer Numbers'!$C$6:$C$418)</f>
        <v>861</v>
      </c>
      <c r="C346" s="4">
        <f>IFERROR(INDEX('[30]1.6 AGN New Res Conn by suburb'!$H$2:$H$377,MATCH($A346,'[30]1.6 AGN New Res Conn by suburb'!$A$2:$A$377,0)),"")</f>
        <v>385</v>
      </c>
      <c r="D346" s="56">
        <f t="shared" si="23"/>
        <v>0.44715447154471544</v>
      </c>
      <c r="E346" s="4">
        <f>IFERROR(INDEX('1.1-2 SAPN-Mar18'!$B$2:$B$1621,MATCH($A346,'1.1-2 SAPN-Mar18'!$A$2:$A$1621,0)),"")</f>
        <v>992</v>
      </c>
      <c r="F346" s="56">
        <f t="shared" si="24"/>
        <v>0.86794354838709675</v>
      </c>
      <c r="G346" s="4">
        <f>VALUE(IFERROR(INDEX('[31]All MIRNs SA'!$B$5:$B$422,MATCH($A346,'[31]All MIRNs SA'!$A$5:$A$422,0)),""))</f>
        <v>5011</v>
      </c>
      <c r="H346" s="4" t="str">
        <f>INDEX('[30]1.6 Suburb to SA2'!$C$2:$C$467,MATCH('1.5 Residential Penetration'!$A346,'[30]1.6 Suburb to SA2'!$A$2:$A$467,0))</f>
        <v>Charles Sturt</v>
      </c>
      <c r="I346" s="4" t="str">
        <f>INDEX('[30]1.6 Suburb to SA2'!$D$2:$D$467,MATCH('1.5 Residential Penetration'!$A346,'[30]1.6 Suburb to SA2'!$A$2:$A$467,0))</f>
        <v>Adelaide - West</v>
      </c>
      <c r="J346" s="4">
        <f>SUMIF('1.1-1 AGN Customer Numbers'!$A$6:$A$418,$A346,'1.1-1 AGN Customer Numbers'!$D$6:$D$418)</f>
        <v>13</v>
      </c>
      <c r="V346" s="52" t="s">
        <v>277</v>
      </c>
      <c r="W346" s="50">
        <v>672</v>
      </c>
      <c r="X346" s="50">
        <v>1071</v>
      </c>
      <c r="Y346" s="4">
        <f t="shared" si="25"/>
        <v>0.62745098039215685</v>
      </c>
    </row>
    <row r="347" spans="1:25" x14ac:dyDescent="0.25">
      <c r="A347" s="44" t="s">
        <v>147</v>
      </c>
      <c r="B347" s="4">
        <f>SUMIF('1.1-1 AGN Customer Numbers'!$A$6:$A$418,$A347,'1.1-1 AGN Customer Numbers'!$C$6:$C$418)</f>
        <v>540</v>
      </c>
      <c r="C347" s="4">
        <f>IFERROR(INDEX('[30]1.6 AGN New Res Conn by suburb'!$H$2:$H$377,MATCH($A347,'[30]1.6 AGN New Res Conn by suburb'!$A$2:$A$377,0)),"")</f>
        <v>55</v>
      </c>
      <c r="D347" s="56">
        <f t="shared" si="23"/>
        <v>0.10185185185185185</v>
      </c>
      <c r="E347" s="4">
        <f>IFERROR(INDEX('1.1-2 SAPN-Mar18'!$B$2:$B$1621,MATCH($A347,'1.1-2 SAPN-Mar18'!$A$2:$A$1621,0)),"")</f>
        <v>658</v>
      </c>
      <c r="F347" s="56">
        <f t="shared" si="24"/>
        <v>0.82066869300911849</v>
      </c>
      <c r="G347" s="4">
        <f>VALUE(IFERROR(INDEX('[31]All MIRNs SA'!$B$5:$B$422,MATCH($A347,'[31]All MIRNs SA'!$A$5:$A$422,0)),""))</f>
        <v>5064</v>
      </c>
      <c r="H347" s="4" t="str">
        <f>INDEX('[30]1.6 Suburb to SA2'!$C$2:$C$467,MATCH('1.5 Residential Penetration'!$A347,'[30]1.6 Suburb to SA2'!$A$2:$A$467,0))</f>
        <v>Burnside</v>
      </c>
      <c r="I347" s="4" t="str">
        <f>INDEX('[30]1.6 Suburb to SA2'!$D$2:$D$467,MATCH('1.5 Residential Penetration'!$A347,'[30]1.6 Suburb to SA2'!$A$2:$A$467,0))</f>
        <v>Adelaide - Central and Hills</v>
      </c>
      <c r="J347" s="4">
        <f>SUMIF('1.1-1 AGN Customer Numbers'!$A$6:$A$418,$A347,'1.1-1 AGN Customer Numbers'!$D$6:$D$418)</f>
        <v>2</v>
      </c>
      <c r="V347" s="52" t="s">
        <v>263</v>
      </c>
      <c r="W347" s="50">
        <v>792</v>
      </c>
      <c r="X347" s="50">
        <v>877</v>
      </c>
      <c r="Y347" s="4">
        <f t="shared" si="25"/>
        <v>0.90307867730900793</v>
      </c>
    </row>
    <row r="348" spans="1:25" x14ac:dyDescent="0.25">
      <c r="A348" s="44" t="s">
        <v>146</v>
      </c>
      <c r="B348" s="4">
        <f>SUMIF('1.1-1 AGN Customer Numbers'!$A$6:$A$418,$A348,'1.1-1 AGN Customer Numbers'!$C$6:$C$418)</f>
        <v>983</v>
      </c>
      <c r="C348" s="4">
        <f>IFERROR(INDEX('[30]1.6 AGN New Res Conn by suburb'!$H$2:$H$377,MATCH($A348,'[30]1.6 AGN New Res Conn by suburb'!$A$2:$A$377,0)),"")</f>
        <v>142</v>
      </c>
      <c r="D348" s="56">
        <f t="shared" si="23"/>
        <v>0.14445574771108852</v>
      </c>
      <c r="E348" s="4">
        <f>IFERROR(INDEX('1.1-2 SAPN-Mar18'!$B$2:$B$1621,MATCH($A348,'1.1-2 SAPN-Mar18'!$A$2:$A$1621,0)),"")</f>
        <v>1325</v>
      </c>
      <c r="F348" s="56">
        <f t="shared" si="24"/>
        <v>0.74188679245283018</v>
      </c>
      <c r="G348" s="4">
        <f>VALUE(IFERROR(INDEX('[31]All MIRNs SA'!$B$5:$B$422,MATCH($A348,'[31]All MIRNs SA'!$A$5:$A$422,0)),""))</f>
        <v>5042</v>
      </c>
      <c r="H348" s="4" t="str">
        <f>INDEX('[30]1.6 Suburb to SA2'!$C$2:$C$467,MATCH('1.5 Residential Penetration'!$A348,'[30]1.6 Suburb to SA2'!$A$2:$A$467,0))</f>
        <v>Mitcham</v>
      </c>
      <c r="I348" s="4" t="str">
        <f>INDEX('[30]1.6 Suburb to SA2'!$D$2:$D$467,MATCH('1.5 Residential Penetration'!$A348,'[30]1.6 Suburb to SA2'!$A$2:$A$467,0))</f>
        <v>Adelaide - South</v>
      </c>
      <c r="J348" s="4">
        <f>SUMIF('1.1-1 AGN Customer Numbers'!$A$6:$A$418,$A348,'1.1-1 AGN Customer Numbers'!$D$6:$D$418)</f>
        <v>33</v>
      </c>
      <c r="V348" s="52" t="s">
        <v>260</v>
      </c>
      <c r="W348" s="50">
        <v>796</v>
      </c>
      <c r="X348" s="50">
        <v>1109</v>
      </c>
      <c r="Y348" s="4">
        <f t="shared" si="25"/>
        <v>0.71776375112714152</v>
      </c>
    </row>
    <row r="349" spans="1:25" x14ac:dyDescent="0.25">
      <c r="A349" s="44" t="s">
        <v>145</v>
      </c>
      <c r="B349" s="4">
        <f>SUMIF('1.1-1 AGN Customer Numbers'!$A$6:$A$418,$A349,'1.1-1 AGN Customer Numbers'!$C$6:$C$418)</f>
        <v>569</v>
      </c>
      <c r="C349" s="4">
        <f>IFERROR(INDEX('[30]1.6 AGN New Res Conn by suburb'!$H$2:$H$377,MATCH($A349,'[30]1.6 AGN New Res Conn by suburb'!$A$2:$A$377,0)),"")</f>
        <v>28</v>
      </c>
      <c r="D349" s="56">
        <f t="shared" si="23"/>
        <v>4.9209138840070298E-2</v>
      </c>
      <c r="E349" s="4">
        <f>IFERROR(INDEX('1.1-2 SAPN-Mar18'!$B$2:$B$1621,MATCH($A349,'1.1-2 SAPN-Mar18'!$A$2:$A$1621,0)),"")</f>
        <v>723</v>
      </c>
      <c r="F349" s="56">
        <f t="shared" si="24"/>
        <v>0.78699861687413553</v>
      </c>
      <c r="G349" s="4">
        <f>VALUE(IFERROR(INDEX('[31]All MIRNs SA'!$B$5:$B$422,MATCH($A349,'[31]All MIRNs SA'!$A$5:$A$422,0)),""))</f>
        <v>5068</v>
      </c>
      <c r="H349" s="4" t="str">
        <f>INDEX('[30]1.6 Suburb to SA2'!$C$2:$C$467,MATCH('1.5 Residential Penetration'!$A349,'[30]1.6 Suburb to SA2'!$A$2:$A$467,0))</f>
        <v>Norwood - Payneham - St Peters</v>
      </c>
      <c r="I349" s="4" t="str">
        <f>INDEX('[30]1.6 Suburb to SA2'!$D$2:$D$467,MATCH('1.5 Residential Penetration'!$A349,'[30]1.6 Suburb to SA2'!$A$2:$A$467,0))</f>
        <v>Adelaide - Central and Hills</v>
      </c>
      <c r="J349" s="4">
        <f>SUMIF('1.1-1 AGN Customer Numbers'!$A$6:$A$418,$A349,'1.1-1 AGN Customer Numbers'!$D$6:$D$418)</f>
        <v>31</v>
      </c>
      <c r="V349" s="52" t="s">
        <v>238</v>
      </c>
      <c r="W349" s="50">
        <v>1248</v>
      </c>
      <c r="X349" s="50">
        <v>1540</v>
      </c>
      <c r="Y349" s="4">
        <f t="shared" si="25"/>
        <v>0.81038961038961044</v>
      </c>
    </row>
    <row r="350" spans="1:25" x14ac:dyDescent="0.25">
      <c r="A350" s="44" t="s">
        <v>144</v>
      </c>
      <c r="B350" s="4">
        <f>SUMIF('1.1-1 AGN Customer Numbers'!$A$6:$A$418,$A350,'1.1-1 AGN Customer Numbers'!$C$6:$C$418)</f>
        <v>1215</v>
      </c>
      <c r="C350" s="4">
        <f>IFERROR(INDEX('[30]1.6 AGN New Res Conn by suburb'!$H$2:$H$377,MATCH($A350,'[30]1.6 AGN New Res Conn by suburb'!$A$2:$A$377,0)),"")</f>
        <v>51</v>
      </c>
      <c r="D350" s="56">
        <f t="shared" si="23"/>
        <v>4.1975308641975309E-2</v>
      </c>
      <c r="E350" s="4">
        <f>IFERROR(INDEX('1.1-2 SAPN-Mar18'!$B$2:$B$1621,MATCH($A350,'1.1-2 SAPN-Mar18'!$A$2:$A$1621,0)),"")</f>
        <v>1395</v>
      </c>
      <c r="F350" s="56">
        <f t="shared" si="24"/>
        <v>0.87096774193548387</v>
      </c>
      <c r="G350" s="4">
        <f>VALUE(IFERROR(INDEX('[31]All MIRNs SA'!$B$5:$B$422,MATCH($A350,'[31]All MIRNs SA'!$A$5:$A$422,0)),""))</f>
        <v>5069</v>
      </c>
      <c r="H350" s="4" t="str">
        <f>INDEX('[30]1.6 Suburb to SA2'!$C$2:$C$467,MATCH('1.5 Residential Penetration'!$A350,'[30]1.6 Suburb to SA2'!$A$2:$A$467,0))</f>
        <v>Norwood - Payneham - St Peters</v>
      </c>
      <c r="I350" s="4" t="str">
        <f>INDEX('[30]1.6 Suburb to SA2'!$D$2:$D$467,MATCH('1.5 Residential Penetration'!$A350,'[30]1.6 Suburb to SA2'!$A$2:$A$467,0))</f>
        <v>Adelaide - Central and Hills</v>
      </c>
      <c r="J350" s="4">
        <f>SUMIF('1.1-1 AGN Customer Numbers'!$A$6:$A$418,$A350,'1.1-1 AGN Customer Numbers'!$D$6:$D$418)</f>
        <v>35</v>
      </c>
      <c r="V350" s="52" t="s">
        <v>235</v>
      </c>
      <c r="W350" s="50">
        <v>541</v>
      </c>
      <c r="X350" s="50">
        <v>595</v>
      </c>
      <c r="Y350" s="4">
        <f t="shared" si="25"/>
        <v>0.90924369747899159</v>
      </c>
    </row>
    <row r="351" spans="1:25" x14ac:dyDescent="0.25">
      <c r="A351" s="44" t="s">
        <v>143</v>
      </c>
      <c r="B351" s="4">
        <f>SUMIF('1.1-1 AGN Customer Numbers'!$A$6:$A$418,$A351,'1.1-1 AGN Customer Numbers'!$C$6:$C$418)</f>
        <v>403</v>
      </c>
      <c r="C351" s="4">
        <f>IFERROR(INDEX('[30]1.6 AGN New Res Conn by suburb'!$H$2:$H$377,MATCH($A351,'[30]1.6 AGN New Res Conn by suburb'!$A$2:$A$377,0)),"")</f>
        <v>10</v>
      </c>
      <c r="D351" s="56">
        <f t="shared" si="23"/>
        <v>2.4813895781637719E-2</v>
      </c>
      <c r="E351" s="4">
        <f>IFERROR(INDEX('1.1-2 SAPN-Mar18'!$B$2:$B$1621,MATCH($A351,'1.1-2 SAPN-Mar18'!$A$2:$A$1621,0)),"")</f>
        <v>508</v>
      </c>
      <c r="F351" s="56">
        <f t="shared" si="24"/>
        <v>0.79330708661417326</v>
      </c>
      <c r="G351" s="4">
        <f>VALUE(IFERROR(INDEX('[31]All MIRNs SA'!$B$5:$B$422,MATCH($A351,'[31]All MIRNs SA'!$A$5:$A$422,0)),""))</f>
        <v>5069</v>
      </c>
      <c r="H351" s="4" t="str">
        <f>INDEX('[30]1.6 Suburb to SA2'!$C$2:$C$467,MATCH('1.5 Residential Penetration'!$A351,'[30]1.6 Suburb to SA2'!$A$2:$A$467,0))</f>
        <v>Norwood - Payneham - St Peters</v>
      </c>
      <c r="I351" s="4" t="str">
        <f>INDEX('[30]1.6 Suburb to SA2'!$D$2:$D$467,MATCH('1.5 Residential Penetration'!$A351,'[30]1.6 Suburb to SA2'!$A$2:$A$467,0))</f>
        <v>Adelaide - Central and Hills</v>
      </c>
      <c r="J351" s="4">
        <f>SUMIF('1.1-1 AGN Customer Numbers'!$A$6:$A$418,$A351,'1.1-1 AGN Customer Numbers'!$D$6:$D$418)</f>
        <v>58</v>
      </c>
      <c r="V351" s="52" t="s">
        <v>231</v>
      </c>
      <c r="W351" s="50">
        <v>1701</v>
      </c>
      <c r="X351" s="50">
        <v>2470</v>
      </c>
      <c r="Y351" s="4">
        <f t="shared" si="25"/>
        <v>0.68866396761133608</v>
      </c>
    </row>
    <row r="352" spans="1:25" x14ac:dyDescent="0.25">
      <c r="A352" s="44" t="s">
        <v>141</v>
      </c>
      <c r="B352" s="4">
        <f>SUMIF('1.1-1 AGN Customer Numbers'!$A$6:$A$418,$A352,'1.1-1 AGN Customer Numbers'!$C$6:$C$418)</f>
        <v>362</v>
      </c>
      <c r="C352" s="4">
        <f>IFERROR(INDEX('[30]1.6 AGN New Res Conn by suburb'!$H$2:$H$377,MATCH($A352,'[30]1.6 AGN New Res Conn by suburb'!$A$2:$A$377,0)),"")</f>
        <v>13</v>
      </c>
      <c r="D352" s="56">
        <f t="shared" si="23"/>
        <v>3.591160220994475E-2</v>
      </c>
      <c r="E352" s="4">
        <f>IFERROR(INDEX('1.1-2 SAPN-Mar18'!$B$2:$B$1621,MATCH($A352,'1.1-2 SAPN-Mar18'!$A$2:$A$1621,0)),"")</f>
        <v>460</v>
      </c>
      <c r="F352" s="56">
        <f t="shared" si="24"/>
        <v>0.78695652173913044</v>
      </c>
      <c r="G352" s="4">
        <f>VALUE(IFERROR(INDEX('[31]All MIRNs SA'!$B$5:$B$422,MATCH($A352,'[31]All MIRNs SA'!$A$5:$A$422,0)),""))</f>
        <v>5066</v>
      </c>
      <c r="H352" s="4" t="str">
        <f>INDEX('[30]1.6 Suburb to SA2'!$C$2:$C$467,MATCH('1.5 Residential Penetration'!$A352,'[30]1.6 Suburb to SA2'!$A$2:$A$467,0))</f>
        <v>Burnside</v>
      </c>
      <c r="I352" s="4" t="str">
        <f>INDEX('[30]1.6 Suburb to SA2'!$D$2:$D$467,MATCH('1.5 Residential Penetration'!$A352,'[30]1.6 Suburb to SA2'!$A$2:$A$467,0))</f>
        <v>Adelaide - Central and Hills</v>
      </c>
      <c r="J352" s="4">
        <f>SUMIF('1.1-1 AGN Customer Numbers'!$A$6:$A$418,$A352,'1.1-1 AGN Customer Numbers'!$D$6:$D$418)</f>
        <v>3</v>
      </c>
      <c r="V352" s="52" t="s">
        <v>227</v>
      </c>
      <c r="W352" s="50">
        <v>508</v>
      </c>
      <c r="X352" s="50">
        <v>698</v>
      </c>
      <c r="Y352" s="4">
        <f t="shared" si="25"/>
        <v>0.72779369627507162</v>
      </c>
    </row>
    <row r="353" spans="1:25" x14ac:dyDescent="0.25">
      <c r="A353" s="44" t="s">
        <v>140</v>
      </c>
      <c r="B353" s="4">
        <f>SUMIF('1.1-1 AGN Customer Numbers'!$A$6:$A$418,$A353,'1.1-1 AGN Customer Numbers'!$C$6:$C$418)</f>
        <v>1055</v>
      </c>
      <c r="C353" s="4">
        <f>IFERROR(INDEX('[30]1.6 AGN New Res Conn by suburb'!$H$2:$H$377,MATCH($A353,'[30]1.6 AGN New Res Conn by suburb'!$A$2:$A$377,0)),"")</f>
        <v>150</v>
      </c>
      <c r="D353" s="56">
        <f t="shared" si="23"/>
        <v>0.14218009478672985</v>
      </c>
      <c r="E353" s="4">
        <f>IFERROR(INDEX('1.1-2 SAPN-Mar18'!$B$2:$B$1621,MATCH($A353,'1.1-2 SAPN-Mar18'!$A$2:$A$1621,0)),"")</f>
        <v>1233</v>
      </c>
      <c r="F353" s="56">
        <f t="shared" si="24"/>
        <v>0.85563665855636661</v>
      </c>
      <c r="G353" s="4">
        <f>VALUE(IFERROR(INDEX('[31]All MIRNs SA'!$B$5:$B$422,MATCH($A353,'[31]All MIRNs SA'!$A$5:$A$422,0)),""))</f>
        <v>5047</v>
      </c>
      <c r="H353" s="4" t="str">
        <f>INDEX('[30]1.6 Suburb to SA2'!$C$2:$C$467,MATCH('1.5 Residential Penetration'!$A353,'[30]1.6 Suburb to SA2'!$A$2:$A$467,0))</f>
        <v>Marion</v>
      </c>
      <c r="I353" s="4" t="str">
        <f>INDEX('[30]1.6 Suburb to SA2'!$D$2:$D$467,MATCH('1.5 Residential Penetration'!$A353,'[30]1.6 Suburb to SA2'!$A$2:$A$467,0))</f>
        <v>Adelaide - South</v>
      </c>
      <c r="J353" s="4">
        <f>SUMIF('1.1-1 AGN Customer Numbers'!$A$6:$A$418,$A353,'1.1-1 AGN Customer Numbers'!$D$6:$D$418)</f>
        <v>16</v>
      </c>
      <c r="V353" s="52" t="s">
        <v>216</v>
      </c>
      <c r="W353" s="50">
        <v>797</v>
      </c>
      <c r="X353" s="50">
        <v>1003</v>
      </c>
      <c r="Y353" s="4">
        <f t="shared" si="25"/>
        <v>0.79461615154536391</v>
      </c>
    </row>
    <row r="354" spans="1:25" x14ac:dyDescent="0.25">
      <c r="A354" s="44" t="s">
        <v>138</v>
      </c>
      <c r="B354" s="4">
        <f>SUMIF('1.1-1 AGN Customer Numbers'!$A$6:$A$418,$A354,'1.1-1 AGN Customer Numbers'!$C$6:$C$418)</f>
        <v>1259</v>
      </c>
      <c r="C354" s="4">
        <f>IFERROR(INDEX('[30]1.6 AGN New Res Conn by suburb'!$H$2:$H$377,MATCH($A354,'[30]1.6 AGN New Res Conn by suburb'!$A$2:$A$377,0)),"")</f>
        <v>24</v>
      </c>
      <c r="D354" s="56">
        <f t="shared" si="23"/>
        <v>1.9062748212867357E-2</v>
      </c>
      <c r="E354" s="4">
        <f>IFERROR(INDEX('1.1-2 SAPN-Mar18'!$B$2:$B$1621,MATCH($A354,'1.1-2 SAPN-Mar18'!$A$2:$A$1621,0)),"")</f>
        <v>1375</v>
      </c>
      <c r="F354" s="56">
        <f t="shared" si="24"/>
        <v>0.91563636363636358</v>
      </c>
      <c r="G354" s="4">
        <f>VALUE(IFERROR(INDEX('[31]All MIRNs SA'!$B$5:$B$422,MATCH($A354,'[31]All MIRNs SA'!$A$5:$A$422,0)),""))</f>
        <v>5126</v>
      </c>
      <c r="H354" s="4" t="str">
        <f>INDEX('[30]1.6 Suburb to SA2'!$C$2:$C$467,MATCH('1.5 Residential Penetration'!$A354,'[30]1.6 Suburb to SA2'!$A$2:$A$467,0))</f>
        <v>Tea Tree Gully</v>
      </c>
      <c r="I354" s="4" t="str">
        <f>INDEX('[30]1.6 Suburb to SA2'!$D$2:$D$467,MATCH('1.5 Residential Penetration'!$A354,'[30]1.6 Suburb to SA2'!$A$2:$A$467,0))</f>
        <v>Adelaide - North</v>
      </c>
      <c r="J354" s="4">
        <f>SUMIF('1.1-1 AGN Customer Numbers'!$A$6:$A$418,$A354,'1.1-1 AGN Customer Numbers'!$D$6:$D$418)</f>
        <v>18</v>
      </c>
      <c r="V354" s="52" t="s">
        <v>214</v>
      </c>
      <c r="W354" s="50">
        <v>0</v>
      </c>
      <c r="X354" s="50">
        <v>2</v>
      </c>
      <c r="Y354" s="4">
        <f t="shared" si="25"/>
        <v>0</v>
      </c>
    </row>
    <row r="355" spans="1:25" x14ac:dyDescent="0.25">
      <c r="A355" s="44" t="s">
        <v>137</v>
      </c>
      <c r="B355" s="4">
        <f>SUMIF('1.1-1 AGN Customer Numbers'!$A$6:$A$418,$A355,'1.1-1 AGN Customer Numbers'!$C$6:$C$418)</f>
        <v>0</v>
      </c>
      <c r="C355" s="4" t="str">
        <f>IFERROR(INDEX('[30]1.6 AGN New Res Conn by suburb'!$H$2:$H$377,MATCH($A355,'[30]1.6 AGN New Res Conn by suburb'!$A$2:$A$377,0)),"")</f>
        <v/>
      </c>
      <c r="D355" s="56" t="str">
        <f t="shared" si="23"/>
        <v/>
      </c>
      <c r="E355" s="4">
        <f>IFERROR(INDEX('1.1-2 SAPN-Mar18'!$B$2:$B$1621,MATCH($A355,'1.1-2 SAPN-Mar18'!$A$2:$A$1621,0)),"")</f>
        <v>216</v>
      </c>
      <c r="F355" s="56">
        <f t="shared" si="24"/>
        <v>0</v>
      </c>
      <c r="G355" s="4">
        <f>VALUE(IFERROR(INDEX('[31]All MIRNs SA'!$B$5:$B$422,MATCH($A355,'[31]All MIRNs SA'!$A$5:$A$422,0)),""))</f>
        <v>5280</v>
      </c>
      <c r="H355" s="4" t="str">
        <f>INDEX('[30]1.6 Suburb to SA2'!$C$2:$C$467,MATCH('1.5 Residential Penetration'!$A355,'[30]1.6 Suburb to SA2'!$A$2:$A$467,0))</f>
        <v>Limestone Coast</v>
      </c>
      <c r="I355" s="4" t="str">
        <f>INDEX('[30]1.6 Suburb to SA2'!$D$2:$D$467,MATCH('1.5 Residential Penetration'!$A355,'[30]1.6 Suburb to SA2'!$A$2:$A$467,0))</f>
        <v>South Australia - South East</v>
      </c>
      <c r="J355" s="4">
        <f>SUMIF('1.1-1 AGN Customer Numbers'!$A$6:$A$418,$A355,'1.1-1 AGN Customer Numbers'!$D$6:$D$418)</f>
        <v>1</v>
      </c>
      <c r="V355" s="52" t="s">
        <v>211</v>
      </c>
      <c r="W355" s="50">
        <v>659</v>
      </c>
      <c r="X355" s="50">
        <v>840</v>
      </c>
      <c r="Y355" s="4">
        <f t="shared" si="25"/>
        <v>0.78452380952380951</v>
      </c>
    </row>
    <row r="356" spans="1:25" x14ac:dyDescent="0.25">
      <c r="A356" s="44" t="s">
        <v>135</v>
      </c>
      <c r="B356" s="4">
        <f>SUMIF('1.1-1 AGN Customer Numbers'!$A$6:$A$418,$A356,'1.1-1 AGN Customer Numbers'!$C$6:$C$418)</f>
        <v>197</v>
      </c>
      <c r="C356" s="4">
        <f>IFERROR(INDEX('[30]1.6 AGN New Res Conn by suburb'!$H$2:$H$377,MATCH($A356,'[30]1.6 AGN New Res Conn by suburb'!$A$2:$A$377,0)),"")</f>
        <v>25</v>
      </c>
      <c r="D356" s="56">
        <f t="shared" si="23"/>
        <v>0.12690355329949238</v>
      </c>
      <c r="E356" s="4">
        <f>IFERROR(INDEX('1.1-2 SAPN-Mar18'!$B$2:$B$1621,MATCH($A356,'1.1-2 SAPN-Mar18'!$A$2:$A$1621,0)),"")</f>
        <v>2195</v>
      </c>
      <c r="F356" s="56">
        <f t="shared" si="24"/>
        <v>8.9749430523917997E-2</v>
      </c>
      <c r="G356" s="4">
        <f>VALUE(IFERROR(INDEX('[31]All MIRNs SA'!$B$5:$B$422,MATCH($A356,'[31]All MIRNs SA'!$A$5:$A$422,0)),""))</f>
        <v>5352</v>
      </c>
      <c r="H356" s="4" t="str">
        <f>INDEX('[30]1.6 Suburb to SA2'!$C$2:$C$467,MATCH('1.5 Residential Penetration'!$A356,'[30]1.6 Suburb to SA2'!$A$2:$A$467,0))</f>
        <v>Barossa</v>
      </c>
      <c r="I356" s="4" t="str">
        <f>INDEX('[30]1.6 Suburb to SA2'!$D$2:$D$467,MATCH('1.5 Residential Penetration'!$A356,'[30]1.6 Suburb to SA2'!$A$2:$A$467,0))</f>
        <v>Barossa - Yorke - Mid North</v>
      </c>
      <c r="J356" s="4">
        <f>SUMIF('1.1-1 AGN Customer Numbers'!$A$6:$A$418,$A356,'1.1-1 AGN Customer Numbers'!$D$6:$D$418)</f>
        <v>43</v>
      </c>
      <c r="V356" s="52" t="s">
        <v>207</v>
      </c>
      <c r="W356" s="50">
        <v>1436</v>
      </c>
      <c r="X356" s="50">
        <v>1625</v>
      </c>
      <c r="Y356" s="4">
        <f t="shared" si="25"/>
        <v>0.88369230769230767</v>
      </c>
    </row>
    <row r="357" spans="1:25" x14ac:dyDescent="0.25">
      <c r="A357" s="44" t="s">
        <v>133</v>
      </c>
      <c r="B357" s="4">
        <f>SUMIF('1.1-1 AGN Customer Numbers'!$A$6:$A$418,$A357,'1.1-1 AGN Customer Numbers'!$C$6:$C$418)</f>
        <v>1234</v>
      </c>
      <c r="C357" s="4">
        <f>IFERROR(INDEX('[30]1.6 AGN New Res Conn by suburb'!$H$2:$H$377,MATCH($A357,'[30]1.6 AGN New Res Conn by suburb'!$A$2:$A$377,0)),"")</f>
        <v>75</v>
      </c>
      <c r="D357" s="56">
        <f t="shared" si="23"/>
        <v>6.0777957860615885E-2</v>
      </c>
      <c r="E357" s="4">
        <f>IFERROR(INDEX('1.1-2 SAPN-Mar18'!$B$2:$B$1621,MATCH($A357,'1.1-2 SAPN-Mar18'!$A$2:$A$1621,0)),"")</f>
        <v>1482</v>
      </c>
      <c r="F357" s="56">
        <f t="shared" si="24"/>
        <v>0.83265856950067474</v>
      </c>
      <c r="G357" s="4">
        <f>VALUE(IFERROR(INDEX('[31]All MIRNs SA'!$B$5:$B$422,MATCH($A357,'[31]All MIRNs SA'!$A$5:$A$422,0)),""))</f>
        <v>5017</v>
      </c>
      <c r="H357" s="4" t="str">
        <f>INDEX('[30]1.6 Suburb to SA2'!$C$2:$C$467,MATCH('1.5 Residential Penetration'!$A357,'[30]1.6 Suburb to SA2'!$A$2:$A$467,0))</f>
        <v>Port Adelaide - West</v>
      </c>
      <c r="I357" s="4" t="str">
        <f>INDEX('[30]1.6 Suburb to SA2'!$D$2:$D$467,MATCH('1.5 Residential Penetration'!$A357,'[30]1.6 Suburb to SA2'!$A$2:$A$467,0))</f>
        <v>Adelaide - West</v>
      </c>
      <c r="J357" s="4">
        <f>SUMIF('1.1-1 AGN Customer Numbers'!$A$6:$A$418,$A357,'1.1-1 AGN Customer Numbers'!$D$6:$D$418)</f>
        <v>12</v>
      </c>
      <c r="V357" s="52" t="s">
        <v>205</v>
      </c>
      <c r="W357" s="50">
        <v>481</v>
      </c>
      <c r="X357" s="50">
        <v>614</v>
      </c>
      <c r="Y357" s="4">
        <f t="shared" si="25"/>
        <v>0.78338762214983715</v>
      </c>
    </row>
    <row r="358" spans="1:25" x14ac:dyDescent="0.25">
      <c r="A358" s="44" t="s">
        <v>131</v>
      </c>
      <c r="B358" s="4">
        <f>SUMIF('1.1-1 AGN Customer Numbers'!$A$6:$A$418,$A358,'1.1-1 AGN Customer Numbers'!$C$6:$C$418)</f>
        <v>1103</v>
      </c>
      <c r="C358" s="4">
        <f>IFERROR(INDEX('[30]1.6 AGN New Res Conn by suburb'!$H$2:$H$377,MATCH($A358,'[30]1.6 AGN New Res Conn by suburb'!$A$2:$A$377,0)),"")</f>
        <v>85</v>
      </c>
      <c r="D358" s="56">
        <f t="shared" si="23"/>
        <v>7.7062556663644602E-2</v>
      </c>
      <c r="E358" s="4">
        <f>IFERROR(INDEX('1.1-2 SAPN-Mar18'!$B$2:$B$1621,MATCH($A358,'1.1-2 SAPN-Mar18'!$A$2:$A$1621,0)),"")</f>
        <v>1408</v>
      </c>
      <c r="F358" s="56">
        <f t="shared" si="24"/>
        <v>0.78338068181818177</v>
      </c>
      <c r="G358" s="4">
        <f>VALUE(IFERROR(INDEX('[31]All MIRNs SA'!$B$5:$B$422,MATCH($A358,'[31]All MIRNs SA'!$A$5:$A$422,0)),""))</f>
        <v>5091</v>
      </c>
      <c r="H358" s="4" t="str">
        <f>INDEX('[30]1.6 Suburb to SA2'!$C$2:$C$467,MATCH('1.5 Residential Penetration'!$A358,'[30]1.6 Suburb to SA2'!$A$2:$A$467,0))</f>
        <v>Tea Tree Gully</v>
      </c>
      <c r="I358" s="4" t="str">
        <f>INDEX('[30]1.6 Suburb to SA2'!$D$2:$D$467,MATCH('1.5 Residential Penetration'!$A358,'[30]1.6 Suburb to SA2'!$A$2:$A$467,0))</f>
        <v>Adelaide - North</v>
      </c>
      <c r="J358" s="4">
        <f>SUMIF('1.1-1 AGN Customer Numbers'!$A$6:$A$418,$A358,'1.1-1 AGN Customer Numbers'!$D$6:$D$418)</f>
        <v>22</v>
      </c>
      <c r="V358" s="52" t="s">
        <v>198</v>
      </c>
      <c r="W358" s="50">
        <v>1317</v>
      </c>
      <c r="X358" s="50">
        <v>1581</v>
      </c>
      <c r="Y358" s="4">
        <f t="shared" si="25"/>
        <v>0.83301707779886147</v>
      </c>
    </row>
    <row r="359" spans="1:25" x14ac:dyDescent="0.25">
      <c r="A359" s="44" t="s">
        <v>130</v>
      </c>
      <c r="B359" s="4">
        <f>SUMIF('1.1-1 AGN Customer Numbers'!$A$6:$A$418,$A359,'1.1-1 AGN Customer Numbers'!$C$6:$C$418)</f>
        <v>401</v>
      </c>
      <c r="C359" s="4">
        <f>IFERROR(INDEX('[30]1.6 AGN New Res Conn by suburb'!$H$2:$H$377,MATCH($A359,'[30]1.6 AGN New Res Conn by suburb'!$A$2:$A$377,0)),"")</f>
        <v>34</v>
      </c>
      <c r="D359" s="56">
        <f t="shared" si="23"/>
        <v>8.4788029925187039E-2</v>
      </c>
      <c r="E359" s="4">
        <f>IFERROR(INDEX('1.1-2 SAPN-Mar18'!$B$2:$B$1621,MATCH($A359,'1.1-2 SAPN-Mar18'!$A$2:$A$1621,0)),"")</f>
        <v>603</v>
      </c>
      <c r="F359" s="56">
        <f t="shared" si="24"/>
        <v>0.66500829187396349</v>
      </c>
      <c r="G359" s="4">
        <f>VALUE(IFERROR(INDEX('[31]All MIRNs SA'!$B$5:$B$422,MATCH($A359,'[31]All MIRNs SA'!$A$5:$A$422,0)),""))</f>
        <v>5022</v>
      </c>
      <c r="H359" s="4" t="str">
        <f>INDEX('[30]1.6 Suburb to SA2'!$C$2:$C$467,MATCH('1.5 Residential Penetration'!$A359,'[30]1.6 Suburb to SA2'!$A$2:$A$467,0))</f>
        <v>Charles Sturt</v>
      </c>
      <c r="I359" s="4" t="str">
        <f>INDEX('[30]1.6 Suburb to SA2'!$D$2:$D$467,MATCH('1.5 Residential Penetration'!$A359,'[30]1.6 Suburb to SA2'!$A$2:$A$467,0))</f>
        <v>Adelaide - West</v>
      </c>
      <c r="J359" s="4">
        <f>SUMIF('1.1-1 AGN Customer Numbers'!$A$6:$A$418,$A359,'1.1-1 AGN Customer Numbers'!$D$6:$D$418)</f>
        <v>1</v>
      </c>
      <c r="V359" s="52" t="s">
        <v>195</v>
      </c>
      <c r="W359" s="50">
        <v>1187</v>
      </c>
      <c r="X359" s="50">
        <v>1519</v>
      </c>
      <c r="Y359" s="4">
        <f t="shared" si="25"/>
        <v>0.78143515470704406</v>
      </c>
    </row>
    <row r="360" spans="1:25" x14ac:dyDescent="0.25">
      <c r="A360" s="44" t="s">
        <v>128</v>
      </c>
      <c r="B360" s="4">
        <f>SUMIF('1.1-1 AGN Customer Numbers'!$A$6:$A$418,$A360,'1.1-1 AGN Customer Numbers'!$C$6:$C$418)</f>
        <v>128</v>
      </c>
      <c r="C360" s="4">
        <f>IFERROR(INDEX('[30]1.6 AGN New Res Conn by suburb'!$H$2:$H$377,MATCH($A360,'[30]1.6 AGN New Res Conn by suburb'!$A$2:$A$377,0)),"")</f>
        <v>2</v>
      </c>
      <c r="D360" s="56">
        <f t="shared" si="23"/>
        <v>1.5625E-2</v>
      </c>
      <c r="E360" s="4">
        <f>IFERROR(INDEX('1.1-2 SAPN-Mar18'!$B$2:$B$1621,MATCH($A360,'1.1-2 SAPN-Mar18'!$A$2:$A$1621,0)),"")</f>
        <v>333</v>
      </c>
      <c r="F360" s="56">
        <f t="shared" si="24"/>
        <v>0.38438438438438438</v>
      </c>
      <c r="G360" s="4">
        <f>VALUE(IFERROR(INDEX('[31]All MIRNs SA'!$B$5:$B$422,MATCH($A360,'[31]All MIRNs SA'!$A$5:$A$422,0)),""))</f>
        <v>5072</v>
      </c>
      <c r="H360" s="4" t="str">
        <f>INDEX('[30]1.6 Suburb to SA2'!$C$2:$C$467,MATCH('1.5 Residential Penetration'!$A360,'[30]1.6 Suburb to SA2'!$A$2:$A$467,0))</f>
        <v>Adelaide Hills</v>
      </c>
      <c r="I360" s="4" t="str">
        <f>INDEX('[30]1.6 Suburb to SA2'!$D$2:$D$467,MATCH('1.5 Residential Penetration'!$A360,'[30]1.6 Suburb to SA2'!$A$2:$A$467,0))</f>
        <v>Adelaide - Central and Hills</v>
      </c>
      <c r="J360" s="4">
        <f>SUMIF('1.1-1 AGN Customer Numbers'!$A$6:$A$418,$A360,'1.1-1 AGN Customer Numbers'!$D$6:$D$418)</f>
        <v>0</v>
      </c>
      <c r="V360" s="52" t="s">
        <v>173</v>
      </c>
      <c r="W360" s="50">
        <v>4071</v>
      </c>
      <c r="X360" s="50">
        <v>4987</v>
      </c>
      <c r="Y360" s="4">
        <f t="shared" si="25"/>
        <v>0.81632243833968321</v>
      </c>
    </row>
    <row r="361" spans="1:25" x14ac:dyDescent="0.25">
      <c r="A361" s="44" t="s">
        <v>127</v>
      </c>
      <c r="B361" s="4">
        <f>SUMIF('1.1-1 AGN Customer Numbers'!$A$6:$A$418,$A361,'1.1-1 AGN Customer Numbers'!$C$6:$C$418)</f>
        <v>649</v>
      </c>
      <c r="C361" s="4">
        <f>IFERROR(INDEX('[30]1.6 AGN New Res Conn by suburb'!$H$2:$H$377,MATCH($A361,'[30]1.6 AGN New Res Conn by suburb'!$A$2:$A$377,0)),"")</f>
        <v>30</v>
      </c>
      <c r="D361" s="56">
        <f t="shared" si="23"/>
        <v>4.6224961479198766E-2</v>
      </c>
      <c r="E361" s="4">
        <f>IFERROR(INDEX('1.1-2 SAPN-Mar18'!$B$2:$B$1621,MATCH($A361,'1.1-2 SAPN-Mar18'!$A$2:$A$1621,0)),"")</f>
        <v>760</v>
      </c>
      <c r="F361" s="56">
        <f t="shared" si="24"/>
        <v>0.85394736842105268</v>
      </c>
      <c r="G361" s="4">
        <f>VALUE(IFERROR(INDEX('[31]All MIRNs SA'!$B$5:$B$422,MATCH($A361,'[31]All MIRNs SA'!$A$5:$A$422,0)),""))</f>
        <v>5031</v>
      </c>
      <c r="H361" s="4" t="str">
        <f>INDEX('[30]1.6 Suburb to SA2'!$C$2:$C$467,MATCH('1.5 Residential Penetration'!$A361,'[30]1.6 Suburb to SA2'!$A$2:$A$467,0))</f>
        <v>West Torrens</v>
      </c>
      <c r="I361" s="4" t="str">
        <f>INDEX('[30]1.6 Suburb to SA2'!$D$2:$D$467,MATCH('1.5 Residential Penetration'!$A361,'[30]1.6 Suburb to SA2'!$A$2:$A$467,0))</f>
        <v>Adelaide - West</v>
      </c>
      <c r="J361" s="4">
        <f>SUMIF('1.1-1 AGN Customer Numbers'!$A$6:$A$418,$A361,'1.1-1 AGN Customer Numbers'!$D$6:$D$418)</f>
        <v>75</v>
      </c>
      <c r="V361" s="52" t="s">
        <v>167</v>
      </c>
      <c r="W361" s="50">
        <v>1196</v>
      </c>
      <c r="X361" s="50">
        <v>1327</v>
      </c>
      <c r="Y361" s="4">
        <f t="shared" ref="Y361:Y383" si="26">W361/X361</f>
        <v>0.9012810851544838</v>
      </c>
    </row>
    <row r="362" spans="1:25" x14ac:dyDescent="0.25">
      <c r="A362" s="44" t="s">
        <v>126</v>
      </c>
      <c r="B362" s="4">
        <f>SUMIF('1.1-1 AGN Customer Numbers'!$A$6:$A$418,$A362,'1.1-1 AGN Customer Numbers'!$C$6:$C$418)</f>
        <v>56</v>
      </c>
      <c r="C362" s="4">
        <f>IFERROR(INDEX('[30]1.6 AGN New Res Conn by suburb'!$H$2:$H$377,MATCH($A362,'[30]1.6 AGN New Res Conn by suburb'!$A$2:$A$377,0)),"")</f>
        <v>2</v>
      </c>
      <c r="D362" s="56">
        <f t="shared" si="23"/>
        <v>3.5714285714285712E-2</v>
      </c>
      <c r="E362" s="4">
        <f>IFERROR(INDEX('1.1-2 SAPN-Mar18'!$B$2:$B$1621,MATCH($A362,'1.1-2 SAPN-Mar18'!$A$2:$A$1621,0)),"")</f>
        <v>73</v>
      </c>
      <c r="F362" s="56">
        <f t="shared" si="24"/>
        <v>0.76712328767123283</v>
      </c>
      <c r="G362" s="4">
        <f>VALUE(IFERROR(INDEX('[31]All MIRNs SA'!$B$5:$B$422,MATCH($A362,'[31]All MIRNs SA'!$A$5:$A$422,0)),""))</f>
        <v>5082</v>
      </c>
      <c r="H362" s="4" t="str">
        <f>INDEX('[30]1.6 Suburb to SA2'!$C$2:$C$467,MATCH('1.5 Residential Penetration'!$A362,'[30]1.6 Suburb to SA2'!$A$2:$A$467,0))</f>
        <v>Prospect - Walkerville</v>
      </c>
      <c r="I362" s="4" t="str">
        <f>INDEX('[30]1.6 Suburb to SA2'!$D$2:$D$467,MATCH('1.5 Residential Penetration'!$A362,'[30]1.6 Suburb to SA2'!$A$2:$A$467,0))</f>
        <v>Adelaide - Central and Hills</v>
      </c>
      <c r="J362" s="4">
        <f>SUMIF('1.1-1 AGN Customer Numbers'!$A$6:$A$418,$A362,'1.1-1 AGN Customer Numbers'!$D$6:$D$418)</f>
        <v>1</v>
      </c>
      <c r="V362" s="52" t="s">
        <v>166</v>
      </c>
      <c r="W362" s="50">
        <v>1868</v>
      </c>
      <c r="X362" s="50">
        <v>2162</v>
      </c>
      <c r="Y362" s="4">
        <f t="shared" si="26"/>
        <v>0.86401480111008322</v>
      </c>
    </row>
    <row r="363" spans="1:25" x14ac:dyDescent="0.25">
      <c r="A363" s="44" t="s">
        <v>124</v>
      </c>
      <c r="B363" s="4">
        <f>SUMIF('1.1-1 AGN Customer Numbers'!$A$6:$A$418,$A363,'1.1-1 AGN Customer Numbers'!$C$6:$C$418)</f>
        <v>148</v>
      </c>
      <c r="C363" s="4" t="str">
        <f>IFERROR(INDEX('[30]1.6 AGN New Res Conn by suburb'!$H$2:$H$377,MATCH($A363,'[30]1.6 AGN New Res Conn by suburb'!$A$2:$A$377,0)),"")</f>
        <v/>
      </c>
      <c r="D363" s="56" t="str">
        <f t="shared" si="23"/>
        <v/>
      </c>
      <c r="E363" s="4">
        <f>IFERROR(INDEX('1.1-2 SAPN-Mar18'!$B$2:$B$1621,MATCH($A363,'1.1-2 SAPN-Mar18'!$A$2:$A$1621,0)),"")</f>
        <v>194</v>
      </c>
      <c r="F363" s="56">
        <f t="shared" si="24"/>
        <v>0.76288659793814428</v>
      </c>
      <c r="G363" s="4">
        <f>VALUE(IFERROR(INDEX('[31]All MIRNs SA'!$B$5:$B$422,MATCH($A363,'[31]All MIRNs SA'!$A$5:$A$422,0)),""))</f>
        <v>5042</v>
      </c>
      <c r="H363" s="4" t="str">
        <f>INDEX('[30]1.6 Suburb to SA2'!$C$2:$C$467,MATCH('1.5 Residential Penetration'!$A363,'[30]1.6 Suburb to SA2'!$A$2:$A$467,0))</f>
        <v>Marion</v>
      </c>
      <c r="I363" s="4" t="str">
        <f>INDEX('[30]1.6 Suburb to SA2'!$D$2:$D$467,MATCH('1.5 Residential Penetration'!$A363,'[30]1.6 Suburb to SA2'!$A$2:$A$467,0))</f>
        <v>Adelaide - South</v>
      </c>
      <c r="J363" s="4">
        <f>SUMIF('1.1-1 AGN Customer Numbers'!$A$6:$A$418,$A363,'1.1-1 AGN Customer Numbers'!$D$6:$D$418)</f>
        <v>14</v>
      </c>
      <c r="V363" s="52" t="s">
        <v>165</v>
      </c>
      <c r="W363" s="50">
        <v>410</v>
      </c>
      <c r="X363" s="50">
        <v>508</v>
      </c>
      <c r="Y363" s="4">
        <f t="shared" si="26"/>
        <v>0.80708661417322836</v>
      </c>
    </row>
    <row r="364" spans="1:25" x14ac:dyDescent="0.25">
      <c r="A364" s="44" t="s">
        <v>122</v>
      </c>
      <c r="B364" s="4">
        <f>SUMIF('1.1-1 AGN Customer Numbers'!$A$6:$A$418,$A364,'1.1-1 AGN Customer Numbers'!$C$6:$C$418)</f>
        <v>957</v>
      </c>
      <c r="C364" s="4">
        <f>IFERROR(INDEX('[30]1.6 AGN New Res Conn by suburb'!$H$2:$H$377,MATCH($A364,'[30]1.6 AGN New Res Conn by suburb'!$A$2:$A$377,0)),"")</f>
        <v>19</v>
      </c>
      <c r="D364" s="56">
        <f t="shared" si="23"/>
        <v>1.9853709508881923E-2</v>
      </c>
      <c r="E364" s="4">
        <f>IFERROR(INDEX('1.1-2 SAPN-Mar18'!$B$2:$B$1621,MATCH($A364,'1.1-2 SAPN-Mar18'!$A$2:$A$1621,0)),"")</f>
        <v>1168</v>
      </c>
      <c r="F364" s="56">
        <f t="shared" si="24"/>
        <v>0.81934931506849318</v>
      </c>
      <c r="G364" s="4">
        <f>VALUE(IFERROR(INDEX('[31]All MIRNs SA'!$B$5:$B$422,MATCH($A364,'[31]All MIRNs SA'!$A$5:$A$422,0)),""))</f>
        <v>5065</v>
      </c>
      <c r="H364" s="4" t="str">
        <f>INDEX('[30]1.6 Suburb to SA2'!$C$2:$C$467,MATCH('1.5 Residential Penetration'!$A364,'[30]1.6 Suburb to SA2'!$A$2:$A$467,0))</f>
        <v>Burnside</v>
      </c>
      <c r="I364" s="4" t="str">
        <f>INDEX('[30]1.6 Suburb to SA2'!$D$2:$D$467,MATCH('1.5 Residential Penetration'!$A364,'[30]1.6 Suburb to SA2'!$A$2:$A$467,0))</f>
        <v>Adelaide - Central and Hills</v>
      </c>
      <c r="J364" s="4">
        <f>SUMIF('1.1-1 AGN Customer Numbers'!$A$6:$A$418,$A364,'1.1-1 AGN Customer Numbers'!$D$6:$D$418)</f>
        <v>13</v>
      </c>
      <c r="V364" s="52" t="s">
        <v>10</v>
      </c>
      <c r="W364" s="50">
        <v>813</v>
      </c>
      <c r="X364" s="50">
        <v>992</v>
      </c>
      <c r="Y364" s="4">
        <f t="shared" si="26"/>
        <v>0.81955645161290325</v>
      </c>
    </row>
    <row r="365" spans="1:25" x14ac:dyDescent="0.25">
      <c r="A365" s="44" t="s">
        <v>121</v>
      </c>
      <c r="B365" s="4">
        <f>SUMIF('1.1-1 AGN Customer Numbers'!$A$6:$A$418,$A365,'1.1-1 AGN Customer Numbers'!$C$6:$C$418)</f>
        <v>834</v>
      </c>
      <c r="C365" s="4">
        <f>IFERROR(INDEX('[30]1.6 AGN New Res Conn by suburb'!$H$2:$H$377,MATCH($A365,'[30]1.6 AGN New Res Conn by suburb'!$A$2:$A$377,0)),"")</f>
        <v>47</v>
      </c>
      <c r="D365" s="56">
        <f t="shared" si="23"/>
        <v>5.635491606714628E-2</v>
      </c>
      <c r="E365" s="4">
        <f>IFERROR(INDEX('1.1-2 SAPN-Mar18'!$B$2:$B$1621,MATCH($A365,'1.1-2 SAPN-Mar18'!$A$2:$A$1621,0)),"")</f>
        <v>1128</v>
      </c>
      <c r="F365" s="56">
        <f t="shared" si="24"/>
        <v>0.73936170212765961</v>
      </c>
      <c r="G365" s="4">
        <f>VALUE(IFERROR(INDEX('[31]All MIRNs SA'!$B$5:$B$422,MATCH($A365,'[31]All MIRNs SA'!$A$5:$A$422,0)),""))</f>
        <v>5062</v>
      </c>
      <c r="H365" s="4" t="str">
        <f>INDEX('[30]1.6 Suburb to SA2'!$C$2:$C$467,MATCH('1.5 Residential Penetration'!$A365,'[30]1.6 Suburb to SA2'!$A$2:$A$467,0))</f>
        <v>Mitcham</v>
      </c>
      <c r="I365" s="4" t="str">
        <f>INDEX('[30]1.6 Suburb to SA2'!$D$2:$D$467,MATCH('1.5 Residential Penetration'!$A365,'[30]1.6 Suburb to SA2'!$A$2:$A$467,0))</f>
        <v>Adelaide - South</v>
      </c>
      <c r="J365" s="4">
        <f>SUMIF('1.1-1 AGN Customer Numbers'!$A$6:$A$418,$A365,'1.1-1 AGN Customer Numbers'!$D$6:$D$418)</f>
        <v>21</v>
      </c>
      <c r="V365" s="52" t="s">
        <v>133</v>
      </c>
      <c r="W365" s="50">
        <v>1228</v>
      </c>
      <c r="X365" s="50">
        <v>1482</v>
      </c>
      <c r="Y365" s="4">
        <f t="shared" si="26"/>
        <v>0.82860998650472339</v>
      </c>
    </row>
    <row r="366" spans="1:25" x14ac:dyDescent="0.25">
      <c r="A366" s="44" t="s">
        <v>119</v>
      </c>
      <c r="B366" s="4">
        <f>SUMIF('1.1-1 AGN Customer Numbers'!$A$6:$A$418,$A366,'1.1-1 AGN Customer Numbers'!$C$6:$C$418)</f>
        <v>1678</v>
      </c>
      <c r="C366" s="4">
        <f>IFERROR(INDEX('[30]1.6 AGN New Res Conn by suburb'!$H$2:$H$377,MATCH($A366,'[30]1.6 AGN New Res Conn by suburb'!$A$2:$A$377,0)),"")</f>
        <v>49</v>
      </c>
      <c r="D366" s="56">
        <f t="shared" si="23"/>
        <v>2.9201430274135878E-2</v>
      </c>
      <c r="E366" s="4">
        <f>IFERROR(INDEX('1.1-2 SAPN-Mar18'!$B$2:$B$1621,MATCH($A366,'1.1-2 SAPN-Mar18'!$A$2:$A$1621,0)),"")</f>
        <v>1850</v>
      </c>
      <c r="F366" s="56">
        <f t="shared" si="24"/>
        <v>0.90702702702702698</v>
      </c>
      <c r="G366" s="4">
        <f>VALUE(IFERROR(INDEX('[31]All MIRNs SA'!$B$5:$B$422,MATCH($A366,'[31]All MIRNs SA'!$A$5:$A$422,0)),""))</f>
        <v>5031</v>
      </c>
      <c r="H366" s="4" t="str">
        <f>INDEX('[30]1.6 Suburb to SA2'!$C$2:$C$467,MATCH('1.5 Residential Penetration'!$A366,'[30]1.6 Suburb to SA2'!$A$2:$A$467,0))</f>
        <v>West Torrens</v>
      </c>
      <c r="I366" s="4" t="str">
        <f>INDEX('[30]1.6 Suburb to SA2'!$D$2:$D$467,MATCH('1.5 Residential Penetration'!$A366,'[30]1.6 Suburb to SA2'!$A$2:$A$467,0))</f>
        <v>Adelaide - West</v>
      </c>
      <c r="J366" s="4">
        <f>SUMIF('1.1-1 AGN Customer Numbers'!$A$6:$A$418,$A366,'1.1-1 AGN Customer Numbers'!$D$6:$D$418)</f>
        <v>81</v>
      </c>
      <c r="V366" s="52" t="s">
        <v>130</v>
      </c>
      <c r="W366" s="50">
        <v>400</v>
      </c>
      <c r="X366" s="50">
        <v>603</v>
      </c>
      <c r="Y366" s="4">
        <f t="shared" si="26"/>
        <v>0.66334991708126034</v>
      </c>
    </row>
    <row r="367" spans="1:25" x14ac:dyDescent="0.25">
      <c r="A367" s="44" t="s">
        <v>117</v>
      </c>
      <c r="B367" s="4">
        <f>SUMIF('1.1-1 AGN Customer Numbers'!$A$6:$A$418,$A367,'1.1-1 AGN Customer Numbers'!$C$6:$C$418)</f>
        <v>1455</v>
      </c>
      <c r="C367" s="4">
        <f>IFERROR(INDEX('[30]1.6 AGN New Res Conn by suburb'!$H$2:$H$377,MATCH($A367,'[30]1.6 AGN New Res Conn by suburb'!$A$2:$A$377,0)),"")</f>
        <v>157</v>
      </c>
      <c r="D367" s="56">
        <f t="shared" si="23"/>
        <v>0.10790378006872853</v>
      </c>
      <c r="E367" s="4">
        <f>IFERROR(INDEX('1.1-2 SAPN-Mar18'!$B$2:$B$1621,MATCH($A367,'1.1-2 SAPN-Mar18'!$A$2:$A$1621,0)),"")</f>
        <v>1652</v>
      </c>
      <c r="F367" s="56">
        <f t="shared" si="24"/>
        <v>0.88075060532687655</v>
      </c>
      <c r="G367" s="4">
        <f>VALUE(IFERROR(INDEX('[31]All MIRNs SA'!$B$5:$B$422,MATCH($A367,'[31]All MIRNs SA'!$A$5:$A$422,0)),""))</f>
        <v>5073</v>
      </c>
      <c r="H367" s="4" t="str">
        <f>INDEX('[30]1.6 Suburb to SA2'!$C$2:$C$467,MATCH('1.5 Residential Penetration'!$A367,'[30]1.6 Suburb to SA2'!$A$2:$A$467,0))</f>
        <v>Campbelltown</v>
      </c>
      <c r="I367" s="4" t="str">
        <f>INDEX('[30]1.6 Suburb to SA2'!$D$2:$D$467,MATCH('1.5 Residential Penetration'!$A367,'[30]1.6 Suburb to SA2'!$A$2:$A$467,0))</f>
        <v>Adelaide - Central and Hills</v>
      </c>
      <c r="J367" s="4">
        <f>SUMIF('1.1-1 AGN Customer Numbers'!$A$6:$A$418,$A367,'1.1-1 AGN Customer Numbers'!$D$6:$D$418)</f>
        <v>10</v>
      </c>
      <c r="V367" s="52" t="s">
        <v>127</v>
      </c>
      <c r="W367" s="50">
        <v>658</v>
      </c>
      <c r="X367" s="50">
        <v>760</v>
      </c>
      <c r="Y367" s="4">
        <f t="shared" si="26"/>
        <v>0.86578947368421055</v>
      </c>
    </row>
    <row r="368" spans="1:25" x14ac:dyDescent="0.25">
      <c r="A368" s="44" t="s">
        <v>115</v>
      </c>
      <c r="B368" s="4">
        <f>SUMIF('1.1-1 AGN Customer Numbers'!$A$6:$A$418,$A368,'1.1-1 AGN Customer Numbers'!$C$6:$C$418)</f>
        <v>455</v>
      </c>
      <c r="C368" s="4">
        <f>IFERROR(INDEX('[30]1.6 AGN New Res Conn by suburb'!$H$2:$H$377,MATCH($A368,'[30]1.6 AGN New Res Conn by suburb'!$A$2:$A$377,0)),"")</f>
        <v>42</v>
      </c>
      <c r="D368" s="56">
        <f t="shared" si="23"/>
        <v>9.2307692307692313E-2</v>
      </c>
      <c r="E368" s="4">
        <f>IFERROR(INDEX('1.1-2 SAPN-Mar18'!$B$2:$B$1621,MATCH($A368,'1.1-2 SAPN-Mar18'!$A$2:$A$1621,0)),"")</f>
        <v>524</v>
      </c>
      <c r="F368" s="56">
        <f t="shared" si="24"/>
        <v>0.86832061068702293</v>
      </c>
      <c r="G368" s="4">
        <f>VALUE(IFERROR(INDEX('[31]All MIRNs SA'!$B$5:$B$422,MATCH($A368,'[31]All MIRNs SA'!$A$5:$A$422,0)),""))</f>
        <v>5068</v>
      </c>
      <c r="H368" s="4" t="str">
        <f>INDEX('[30]1.6 Suburb to SA2'!$C$2:$C$467,MATCH('1.5 Residential Penetration'!$A368,'[30]1.6 Suburb to SA2'!$A$2:$A$467,0))</f>
        <v>Norwood - Payneham - St Peters</v>
      </c>
      <c r="I368" s="4" t="str">
        <f>INDEX('[30]1.6 Suburb to SA2'!$D$2:$D$467,MATCH('1.5 Residential Penetration'!$A368,'[30]1.6 Suburb to SA2'!$A$2:$A$467,0))</f>
        <v>Adelaide - Central and Hills</v>
      </c>
      <c r="J368" s="4">
        <f>SUMIF('1.1-1 AGN Customer Numbers'!$A$6:$A$418,$A368,'1.1-1 AGN Customer Numbers'!$D$6:$D$418)</f>
        <v>14</v>
      </c>
      <c r="V368" s="52" t="s">
        <v>119</v>
      </c>
      <c r="W368" s="50">
        <v>1681</v>
      </c>
      <c r="X368" s="50">
        <v>1850</v>
      </c>
      <c r="Y368" s="4">
        <f t="shared" si="26"/>
        <v>0.90864864864864869</v>
      </c>
    </row>
    <row r="369" spans="1:25" x14ac:dyDescent="0.25">
      <c r="A369" s="44" t="s">
        <v>113</v>
      </c>
      <c r="B369" s="4">
        <f>SUMIF('1.1-1 AGN Customer Numbers'!$A$6:$A$418,$A369,'1.1-1 AGN Customer Numbers'!$C$6:$C$418)</f>
        <v>1061</v>
      </c>
      <c r="C369" s="4">
        <f>IFERROR(INDEX('[30]1.6 AGN New Res Conn by suburb'!$H$2:$H$377,MATCH($A369,'[30]1.6 AGN New Res Conn by suburb'!$A$2:$A$377,0)),"")</f>
        <v>64</v>
      </c>
      <c r="D369" s="56">
        <f t="shared" si="23"/>
        <v>6.0320452403393024E-2</v>
      </c>
      <c r="E369" s="4">
        <f>IFERROR(INDEX('1.1-2 SAPN-Mar18'!$B$2:$B$1621,MATCH($A369,'1.1-2 SAPN-Mar18'!$A$2:$A$1621,0)),"")</f>
        <v>1174</v>
      </c>
      <c r="F369" s="56">
        <f t="shared" si="24"/>
        <v>0.90374787052810901</v>
      </c>
      <c r="G369" s="4">
        <f>VALUE(IFERROR(INDEX('[31]All MIRNs SA'!$B$5:$B$422,MATCH($A369,'[31]All MIRNs SA'!$A$5:$A$422,0)),""))</f>
        <v>5158</v>
      </c>
      <c r="H369" s="4" t="str">
        <f>INDEX('[30]1.6 Suburb to SA2'!$C$2:$C$467,MATCH('1.5 Residential Penetration'!$A369,'[30]1.6 Suburb to SA2'!$A$2:$A$467,0))</f>
        <v>Marion</v>
      </c>
      <c r="I369" s="4" t="str">
        <f>INDEX('[30]1.6 Suburb to SA2'!$D$2:$D$467,MATCH('1.5 Residential Penetration'!$A369,'[30]1.6 Suburb to SA2'!$A$2:$A$467,0))</f>
        <v>Adelaide - South</v>
      </c>
      <c r="J369" s="4">
        <f>SUMIF('1.1-1 AGN Customer Numbers'!$A$6:$A$418,$A369,'1.1-1 AGN Customer Numbers'!$D$6:$D$418)</f>
        <v>4</v>
      </c>
      <c r="V369" s="52" t="s">
        <v>107</v>
      </c>
      <c r="W369" s="50">
        <v>937</v>
      </c>
      <c r="X369" s="50">
        <v>1093</v>
      </c>
      <c r="Y369" s="4">
        <f t="shared" si="26"/>
        <v>0.85727355901189384</v>
      </c>
    </row>
    <row r="370" spans="1:25" x14ac:dyDescent="0.25">
      <c r="A370" s="44" t="s">
        <v>111</v>
      </c>
      <c r="B370" s="4">
        <f>SUMIF('1.1-1 AGN Customer Numbers'!$A$6:$A$418,$A370,'1.1-1 AGN Customer Numbers'!$C$6:$C$418)</f>
        <v>534</v>
      </c>
      <c r="C370" s="4">
        <f>IFERROR(INDEX('[30]1.6 AGN New Res Conn by suburb'!$H$2:$H$377,MATCH($A370,'[30]1.6 AGN New Res Conn by suburb'!$A$2:$A$377,0)),"")</f>
        <v>5</v>
      </c>
      <c r="D370" s="56">
        <f t="shared" si="23"/>
        <v>9.3632958801498131E-3</v>
      </c>
      <c r="E370" s="4">
        <f>IFERROR(INDEX('1.1-2 SAPN-Mar18'!$B$2:$B$1621,MATCH($A370,'1.1-2 SAPN-Mar18'!$A$2:$A$1621,0)),"")</f>
        <v>647</v>
      </c>
      <c r="F370" s="56">
        <f t="shared" si="24"/>
        <v>0.8253477588871716</v>
      </c>
      <c r="G370" s="4">
        <f>VALUE(IFERROR(INDEX('[31]All MIRNs SA'!$B$5:$B$422,MATCH($A370,'[31]All MIRNs SA'!$A$5:$A$422,0)),""))</f>
        <v>5065</v>
      </c>
      <c r="H370" s="4" t="str">
        <f>INDEX('[30]1.6 Suburb to SA2'!$C$2:$C$467,MATCH('1.5 Residential Penetration'!$A370,'[30]1.6 Suburb to SA2'!$A$2:$A$467,0))</f>
        <v>Burnside</v>
      </c>
      <c r="I370" s="4" t="str">
        <f>INDEX('[30]1.6 Suburb to SA2'!$D$2:$D$467,MATCH('1.5 Residential Penetration'!$A370,'[30]1.6 Suburb to SA2'!$A$2:$A$467,0))</f>
        <v>Adelaide - Central and Hills</v>
      </c>
      <c r="J370" s="4">
        <f>SUMIF('1.1-1 AGN Customer Numbers'!$A$6:$A$418,$A370,'1.1-1 AGN Customer Numbers'!$D$6:$D$418)</f>
        <v>14</v>
      </c>
      <c r="V370" s="52" t="s">
        <v>81</v>
      </c>
      <c r="W370" s="50">
        <v>352</v>
      </c>
      <c r="X370" s="50">
        <v>380</v>
      </c>
      <c r="Y370" s="4">
        <f t="shared" si="26"/>
        <v>0.9263157894736842</v>
      </c>
    </row>
    <row r="371" spans="1:25" x14ac:dyDescent="0.25">
      <c r="A371" s="44" t="s">
        <v>109</v>
      </c>
      <c r="B371" s="4">
        <f>SUMIF('1.1-1 AGN Customer Numbers'!$A$6:$A$418,$A371,'1.1-1 AGN Customer Numbers'!$C$6:$C$418)</f>
        <v>32</v>
      </c>
      <c r="C371" s="4">
        <f>IFERROR(INDEX('[30]1.6 AGN New Res Conn by suburb'!$H$2:$H$377,MATCH($A371,'[30]1.6 AGN New Res Conn by suburb'!$A$2:$A$377,0)),"")</f>
        <v>4</v>
      </c>
      <c r="D371" s="56">
        <f t="shared" si="23"/>
        <v>0.125</v>
      </c>
      <c r="E371" s="4">
        <f>IFERROR(INDEX('1.1-2 SAPN-Mar18'!$B$2:$B$1621,MATCH($A371,'1.1-2 SAPN-Mar18'!$A$2:$A$1621,0)),"")</f>
        <v>1007</v>
      </c>
      <c r="F371" s="56">
        <f t="shared" si="24"/>
        <v>3.1777557100297914E-2</v>
      </c>
      <c r="G371" s="4">
        <f>VALUE(IFERROR(INDEX('[31]All MIRNs SA'!$B$5:$B$422,MATCH($A371,'[31]All MIRNs SA'!$A$5:$A$422,0)),""))</f>
        <v>5501</v>
      </c>
      <c r="H371" s="4" t="str">
        <f>INDEX('[30]1.6 Suburb to SA2'!$C$2:$C$467,MATCH('1.5 Residential Penetration'!$A371,'[30]1.6 Suburb to SA2'!$A$2:$A$467,0))</f>
        <v>Gawler - Two Wells</v>
      </c>
      <c r="I371" s="4" t="str">
        <f>INDEX('[30]1.6 Suburb to SA2'!$D$2:$D$467,MATCH('1.5 Residential Penetration'!$A371,'[30]1.6 Suburb to SA2'!$A$2:$A$467,0))</f>
        <v>Adelaide - North</v>
      </c>
      <c r="J371" s="4">
        <f>SUMIF('1.1-1 AGN Customer Numbers'!$A$6:$A$418,$A371,'1.1-1 AGN Customer Numbers'!$D$6:$D$418)</f>
        <v>6</v>
      </c>
      <c r="V371" s="52" t="s">
        <v>80</v>
      </c>
      <c r="W371" s="50">
        <v>1854</v>
      </c>
      <c r="X371" s="50">
        <v>2361</v>
      </c>
      <c r="Y371" s="4">
        <f t="shared" si="26"/>
        <v>0.78526048284625161</v>
      </c>
    </row>
    <row r="372" spans="1:25" x14ac:dyDescent="0.25">
      <c r="A372" s="44" t="s">
        <v>107</v>
      </c>
      <c r="B372" s="4">
        <f>SUMIF('1.1-1 AGN Customer Numbers'!$A$6:$A$418,$A372,'1.1-1 AGN Customer Numbers'!$C$6:$C$418)</f>
        <v>955</v>
      </c>
      <c r="C372" s="4">
        <f>IFERROR(INDEX('[30]1.6 AGN New Res Conn by suburb'!$H$2:$H$377,MATCH($A372,'[30]1.6 AGN New Res Conn by suburb'!$A$2:$A$377,0)),"")</f>
        <v>36</v>
      </c>
      <c r="D372" s="56">
        <f t="shared" si="23"/>
        <v>3.7696335078534031E-2</v>
      </c>
      <c r="E372" s="4">
        <f>IFERROR(INDEX('1.1-2 SAPN-Mar18'!$B$2:$B$1621,MATCH($A372,'1.1-2 SAPN-Mar18'!$A$2:$A$1621,0)),"")</f>
        <v>1093</v>
      </c>
      <c r="F372" s="56">
        <f t="shared" si="24"/>
        <v>0.87374199451052148</v>
      </c>
      <c r="G372" s="4">
        <f>VALUE(IFERROR(INDEX('[31]All MIRNs SA'!$B$5:$B$422,MATCH($A372,'[31]All MIRNs SA'!$A$5:$A$422,0)),""))</f>
        <v>5032</v>
      </c>
      <c r="H372" s="4" t="str">
        <f>INDEX('[30]1.6 Suburb to SA2'!$C$2:$C$467,MATCH('1.5 Residential Penetration'!$A372,'[30]1.6 Suburb to SA2'!$A$2:$A$467,0))</f>
        <v>West Torrens</v>
      </c>
      <c r="I372" s="4" t="str">
        <f>INDEX('[30]1.6 Suburb to SA2'!$D$2:$D$467,MATCH('1.5 Residential Penetration'!$A372,'[30]1.6 Suburb to SA2'!$A$2:$A$467,0))</f>
        <v>Adelaide - West</v>
      </c>
      <c r="J372" s="4">
        <f>SUMIF('1.1-1 AGN Customer Numbers'!$A$6:$A$418,$A372,'1.1-1 AGN Customer Numbers'!$D$6:$D$418)</f>
        <v>13</v>
      </c>
      <c r="V372" s="52" t="s">
        <v>78</v>
      </c>
      <c r="W372" s="50">
        <v>1485</v>
      </c>
      <c r="X372" s="50">
        <v>1696</v>
      </c>
      <c r="Y372" s="4">
        <f t="shared" si="26"/>
        <v>0.87558962264150941</v>
      </c>
    </row>
    <row r="373" spans="1:25" x14ac:dyDescent="0.25">
      <c r="A373" s="44" t="s">
        <v>105</v>
      </c>
      <c r="B373" s="4">
        <f>SUMIF('1.1-1 AGN Customer Numbers'!$A$6:$A$418,$A373,'1.1-1 AGN Customer Numbers'!$C$6:$C$418)</f>
        <v>1608</v>
      </c>
      <c r="C373" s="4">
        <f>IFERROR(INDEX('[30]1.6 AGN New Res Conn by suburb'!$H$2:$H$377,MATCH($A373,'[30]1.6 AGN New Res Conn by suburb'!$A$2:$A$377,0)),"")</f>
        <v>54</v>
      </c>
      <c r="D373" s="56">
        <f t="shared" si="23"/>
        <v>3.3582089552238806E-2</v>
      </c>
      <c r="E373" s="4">
        <f>IFERROR(INDEX('1.1-2 SAPN-Mar18'!$B$2:$B$1621,MATCH($A373,'1.1-2 SAPN-Mar18'!$A$2:$A$1621,0)),"")</f>
        <v>1973</v>
      </c>
      <c r="F373" s="56">
        <f t="shared" si="24"/>
        <v>0.81500253421186009</v>
      </c>
      <c r="G373" s="4">
        <f>VALUE(IFERROR(INDEX('[31]All MIRNs SA'!$B$5:$B$422,MATCH($A373,'[31]All MIRNs SA'!$A$5:$A$422,0)),""))</f>
        <v>5061</v>
      </c>
      <c r="H373" s="4" t="str">
        <f>INDEX('[30]1.6 Suburb to SA2'!$C$2:$C$467,MATCH('1.5 Residential Penetration'!$A373,'[30]1.6 Suburb to SA2'!$A$2:$A$467,0))</f>
        <v>Unley</v>
      </c>
      <c r="I373" s="4" t="str">
        <f>INDEX('[30]1.6 Suburb to SA2'!$D$2:$D$467,MATCH('1.5 Residential Penetration'!$A373,'[30]1.6 Suburb to SA2'!$A$2:$A$467,0))</f>
        <v>Adelaide - Central and Hills</v>
      </c>
      <c r="J373" s="4">
        <f>SUMIF('1.1-1 AGN Customer Numbers'!$A$6:$A$418,$A373,'1.1-1 AGN Customer Numbers'!$D$6:$D$418)</f>
        <v>108</v>
      </c>
      <c r="V373" s="52" t="s">
        <v>76</v>
      </c>
      <c r="W373" s="50">
        <v>642</v>
      </c>
      <c r="X373" s="50">
        <v>717</v>
      </c>
      <c r="Y373" s="4">
        <f t="shared" si="26"/>
        <v>0.89539748953974896</v>
      </c>
    </row>
    <row r="374" spans="1:25" x14ac:dyDescent="0.25">
      <c r="A374" s="44" t="s">
        <v>104</v>
      </c>
      <c r="B374" s="4">
        <f>SUMIF('1.1-1 AGN Customer Numbers'!$A$6:$A$418,$A374,'1.1-1 AGN Customer Numbers'!$C$6:$C$418)</f>
        <v>512</v>
      </c>
      <c r="C374" s="4">
        <f>IFERROR(INDEX('[30]1.6 AGN New Res Conn by suburb'!$H$2:$H$377,MATCH($A374,'[30]1.6 AGN New Res Conn by suburb'!$A$2:$A$377,0)),"")</f>
        <v>19</v>
      </c>
      <c r="D374" s="56">
        <f t="shared" si="23"/>
        <v>3.7109375E-2</v>
      </c>
      <c r="E374" s="4">
        <f>IFERROR(INDEX('1.1-2 SAPN-Mar18'!$B$2:$B$1621,MATCH($A374,'1.1-2 SAPN-Mar18'!$A$2:$A$1621,0)),"")</f>
        <v>604</v>
      </c>
      <c r="F374" s="56">
        <f t="shared" si="24"/>
        <v>0.84768211920529801</v>
      </c>
      <c r="G374" s="4">
        <f>VALUE(IFERROR(INDEX('[31]All MIRNs SA'!$B$5:$B$422,MATCH($A374,'[31]All MIRNs SA'!$A$5:$A$422,0)),""))</f>
        <v>5061</v>
      </c>
      <c r="H374" s="4" t="str">
        <f>INDEX('[30]1.6 Suburb to SA2'!$C$2:$C$467,MATCH('1.5 Residential Penetration'!$A374,'[30]1.6 Suburb to SA2'!$A$2:$A$467,0))</f>
        <v>Unley</v>
      </c>
      <c r="I374" s="4" t="str">
        <f>INDEX('[30]1.6 Suburb to SA2'!$D$2:$D$467,MATCH('1.5 Residential Penetration'!$A374,'[30]1.6 Suburb to SA2'!$A$2:$A$467,0))</f>
        <v>Adelaide - Central and Hills</v>
      </c>
      <c r="J374" s="4">
        <f>SUMIF('1.1-1 AGN Customer Numbers'!$A$6:$A$418,$A374,'1.1-1 AGN Customer Numbers'!$D$6:$D$418)</f>
        <v>17</v>
      </c>
      <c r="V374" s="52" t="s">
        <v>74</v>
      </c>
      <c r="W374" s="50">
        <v>2320</v>
      </c>
      <c r="X374" s="50">
        <v>2971</v>
      </c>
      <c r="Y374" s="4">
        <f t="shared" si="26"/>
        <v>0.78088185796028275</v>
      </c>
    </row>
    <row r="375" spans="1:25" x14ac:dyDescent="0.25">
      <c r="A375" s="44" t="s">
        <v>102</v>
      </c>
      <c r="B375" s="4">
        <f>SUMIF('1.1-1 AGN Customer Numbers'!$A$6:$A$418,$A375,'1.1-1 AGN Customer Numbers'!$C$6:$C$418)</f>
        <v>356</v>
      </c>
      <c r="C375" s="4">
        <f>IFERROR(INDEX('[30]1.6 AGN New Res Conn by suburb'!$H$2:$H$377,MATCH($A375,'[30]1.6 AGN New Res Conn by suburb'!$A$2:$A$377,0)),"")</f>
        <v>1</v>
      </c>
      <c r="D375" s="56">
        <f t="shared" si="23"/>
        <v>2.8089887640449437E-3</v>
      </c>
      <c r="E375" s="4">
        <f>IFERROR(INDEX('1.1-2 SAPN-Mar18'!$B$2:$B$1621,MATCH($A375,'1.1-2 SAPN-Mar18'!$A$2:$A$1621,0)),"")</f>
        <v>423</v>
      </c>
      <c r="F375" s="56">
        <f t="shared" si="24"/>
        <v>0.84160756501182032</v>
      </c>
      <c r="G375" s="4">
        <f>VALUE(IFERROR(INDEX('[31]All MIRNs SA'!$B$5:$B$422,MATCH($A375,'[31]All MIRNs SA'!$A$5:$A$422,0)),""))</f>
        <v>5064</v>
      </c>
      <c r="H375" s="4" t="str">
        <f>INDEX('[30]1.6 Suburb to SA2'!$C$2:$C$467,MATCH('1.5 Residential Penetration'!$A375,'[30]1.6 Suburb to SA2'!$A$2:$A$467,0))</f>
        <v>Mitcham</v>
      </c>
      <c r="I375" s="4" t="str">
        <f>INDEX('[30]1.6 Suburb to SA2'!$D$2:$D$467,MATCH('1.5 Residential Penetration'!$A375,'[30]1.6 Suburb to SA2'!$A$2:$A$467,0))</f>
        <v>Adelaide - South</v>
      </c>
      <c r="J375" s="4">
        <f>SUMIF('1.1-1 AGN Customer Numbers'!$A$6:$A$418,$A375,'1.1-1 AGN Customer Numbers'!$D$6:$D$418)</f>
        <v>11</v>
      </c>
      <c r="V375" s="52" t="s">
        <v>72</v>
      </c>
      <c r="W375" s="50">
        <v>1118</v>
      </c>
      <c r="X375" s="50">
        <v>1397</v>
      </c>
      <c r="Y375" s="4">
        <f t="shared" si="26"/>
        <v>0.80028632784538301</v>
      </c>
    </row>
    <row r="376" spans="1:25" x14ac:dyDescent="0.25">
      <c r="A376" s="44" t="s">
        <v>100</v>
      </c>
      <c r="B376" s="4">
        <f>SUMIF('1.1-1 AGN Customer Numbers'!$A$6:$A$418,$A376,'1.1-1 AGN Customer Numbers'!$C$6:$C$418)</f>
        <v>832</v>
      </c>
      <c r="C376" s="4">
        <f>IFERROR(INDEX('[30]1.6 AGN New Res Conn by suburb'!$H$2:$H$377,MATCH($A376,'[30]1.6 AGN New Res Conn by suburb'!$A$2:$A$377,0)),"")</f>
        <v>123</v>
      </c>
      <c r="D376" s="56">
        <f t="shared" si="23"/>
        <v>0.14783653846153846</v>
      </c>
      <c r="E376" s="4">
        <f>IFERROR(INDEX('1.1-2 SAPN-Mar18'!$B$2:$B$1621,MATCH($A376,'1.1-2 SAPN-Mar18'!$A$2:$A$1621,0)),"")</f>
        <v>985</v>
      </c>
      <c r="F376" s="56">
        <f t="shared" si="24"/>
        <v>0.84467005076142132</v>
      </c>
      <c r="G376" s="4">
        <f>VALUE(IFERROR(INDEX('[31]All MIRNs SA'!$B$5:$B$422,MATCH($A376,'[31]All MIRNs SA'!$A$5:$A$422,0)),""))</f>
        <v>5081</v>
      </c>
      <c r="H376" s="4" t="str">
        <f>INDEX('[30]1.6 Suburb to SA2'!$C$2:$C$467,MATCH('1.5 Residential Penetration'!$A376,'[30]1.6 Suburb to SA2'!$A$2:$A$467,0))</f>
        <v>Prospect - Walkerville</v>
      </c>
      <c r="I376" s="4" t="str">
        <f>INDEX('[30]1.6 Suburb to SA2'!$D$2:$D$467,MATCH('1.5 Residential Penetration'!$A376,'[30]1.6 Suburb to SA2'!$A$2:$A$467,0))</f>
        <v>Adelaide - Central and Hills</v>
      </c>
      <c r="J376" s="4">
        <f>SUMIF('1.1-1 AGN Customer Numbers'!$A$6:$A$418,$A376,'1.1-1 AGN Customer Numbers'!$D$6:$D$418)</f>
        <v>11</v>
      </c>
      <c r="V376" s="52" t="s">
        <v>70</v>
      </c>
      <c r="W376" s="50">
        <v>344</v>
      </c>
      <c r="X376" s="50">
        <v>442</v>
      </c>
      <c r="Y376" s="4">
        <f t="shared" si="26"/>
        <v>0.77828054298642535</v>
      </c>
    </row>
    <row r="377" spans="1:25" x14ac:dyDescent="0.25">
      <c r="A377" s="44" t="s">
        <v>99</v>
      </c>
      <c r="B377" s="4">
        <f>SUMIF('1.1-1 AGN Customer Numbers'!$A$6:$A$418,$A377,'1.1-1 AGN Customer Numbers'!$C$6:$C$418)</f>
        <v>2147</v>
      </c>
      <c r="C377" s="4">
        <f>IFERROR(INDEX('[30]1.6 AGN New Res Conn by suburb'!$H$2:$H$377,MATCH($A377,'[30]1.6 AGN New Res Conn by suburb'!$A$2:$A$377,0)),"")</f>
        <v>137</v>
      </c>
      <c r="D377" s="56">
        <f t="shared" si="23"/>
        <v>6.3809967396367018E-2</v>
      </c>
      <c r="E377" s="4">
        <f>IFERROR(INDEX('1.1-2 SAPN-Mar18'!$B$2:$B$1621,MATCH($A377,'1.1-2 SAPN-Mar18'!$A$2:$A$1621,0)),"")</f>
        <v>2563</v>
      </c>
      <c r="F377" s="56">
        <f t="shared" si="24"/>
        <v>0.83769020678891926</v>
      </c>
      <c r="G377" s="4">
        <f>VALUE(IFERROR(INDEX('[31]All MIRNs SA'!$B$5:$B$422,MATCH($A377,'[31]All MIRNs SA'!$A$5:$A$422,0)),""))</f>
        <v>5093</v>
      </c>
      <c r="H377" s="4" t="str">
        <f>INDEX('[30]1.6 Suburb to SA2'!$C$2:$C$467,MATCH('1.5 Residential Penetration'!$A377,'[30]1.6 Suburb to SA2'!$A$2:$A$467,0))</f>
        <v>Port Adelaide - East</v>
      </c>
      <c r="I377" s="4" t="str">
        <f>INDEX('[30]1.6 Suburb to SA2'!$D$2:$D$467,MATCH('1.5 Residential Penetration'!$A377,'[30]1.6 Suburb to SA2'!$A$2:$A$467,0))</f>
        <v>Adelaide - North</v>
      </c>
      <c r="J377" s="4">
        <f>SUMIF('1.1-1 AGN Customer Numbers'!$A$6:$A$418,$A377,'1.1-1 AGN Customer Numbers'!$D$6:$D$418)</f>
        <v>12</v>
      </c>
      <c r="V377" s="52" t="s">
        <v>54</v>
      </c>
      <c r="W377" s="50">
        <v>134</v>
      </c>
      <c r="X377" s="50">
        <v>249</v>
      </c>
      <c r="Y377" s="4">
        <f t="shared" si="26"/>
        <v>0.5381526104417671</v>
      </c>
    </row>
    <row r="378" spans="1:25" x14ac:dyDescent="0.25">
      <c r="A378" s="44" t="s">
        <v>97</v>
      </c>
      <c r="B378" s="4">
        <f>SUMIF('1.1-1 AGN Customer Numbers'!$A$6:$A$418,$A378,'1.1-1 AGN Customer Numbers'!$C$6:$C$418)</f>
        <v>290</v>
      </c>
      <c r="C378" s="4">
        <f>IFERROR(INDEX('[30]1.6 AGN New Res Conn by suburb'!$H$2:$H$377,MATCH($A378,'[30]1.6 AGN New Res Conn by suburb'!$A$2:$A$377,0)),"")</f>
        <v>85</v>
      </c>
      <c r="D378" s="56">
        <f t="shared" si="23"/>
        <v>0.29310344827586204</v>
      </c>
      <c r="E378" s="4">
        <f>IFERROR(INDEX('1.1-2 SAPN-Mar18'!$B$2:$B$1621,MATCH($A378,'1.1-2 SAPN-Mar18'!$A$2:$A$1621,0)),"")</f>
        <v>835</v>
      </c>
      <c r="F378" s="56">
        <f t="shared" si="24"/>
        <v>0.3473053892215569</v>
      </c>
      <c r="G378" s="4">
        <f>VALUE(IFERROR(INDEX('[31]All MIRNs SA'!$B$5:$B$422,MATCH($A378,'[31]All MIRNs SA'!$A$5:$A$422,0)),""))</f>
        <v>5120</v>
      </c>
      <c r="H378" s="4" t="str">
        <f>INDEX('[30]1.6 Suburb to SA2'!$C$2:$C$467,MATCH('1.5 Residential Penetration'!$A378,'[30]1.6 Suburb to SA2'!$A$2:$A$467,0))</f>
        <v>Playford</v>
      </c>
      <c r="I378" s="4" t="str">
        <f>INDEX('[30]1.6 Suburb to SA2'!$D$2:$D$467,MATCH('1.5 Residential Penetration'!$A378,'[30]1.6 Suburb to SA2'!$A$2:$A$467,0))</f>
        <v>Adelaide - North</v>
      </c>
      <c r="J378" s="4">
        <f>SUMIF('1.1-1 AGN Customer Numbers'!$A$6:$A$418,$A378,'1.1-1 AGN Customer Numbers'!$D$6:$D$418)</f>
        <v>27</v>
      </c>
      <c r="V378" s="52" t="s">
        <v>48</v>
      </c>
      <c r="W378" s="50">
        <v>721</v>
      </c>
      <c r="X378" s="50">
        <v>962</v>
      </c>
      <c r="Y378" s="4">
        <f t="shared" si="26"/>
        <v>0.74948024948024949</v>
      </c>
    </row>
    <row r="379" spans="1:25" x14ac:dyDescent="0.25">
      <c r="A379" s="57" t="s">
        <v>95</v>
      </c>
      <c r="B379" s="4">
        <f>SUMIF('1.1-1 AGN Customer Numbers'!$A$6:$A$418,$A379,'1.1-1 AGN Customer Numbers'!$C$6:$C$418)</f>
        <v>332</v>
      </c>
      <c r="C379" s="4">
        <f>IFERROR(INDEX('[30]1.6 AGN New Res Conn by suburb'!$H$2:$H$377,MATCH($A379,'[30]1.6 AGN New Res Conn by suburb'!$A$2:$A$377,0)),"")</f>
        <v>20</v>
      </c>
      <c r="D379" s="56">
        <f t="shared" si="23"/>
        <v>6.0240963855421686E-2</v>
      </c>
      <c r="E379" s="4">
        <f>IFERROR(INDEX('1.1-2 SAPN-Mar18'!$B$2:$B$1621,MATCH($A379,'1.1-2 SAPN-Mar18'!$A$2:$A$1621,0)),"")</f>
        <v>408</v>
      </c>
      <c r="F379" s="56">
        <f t="shared" si="24"/>
        <v>0.81372549019607843</v>
      </c>
      <c r="G379" s="4">
        <f>VALUE(IFERROR(INDEX('[31]All MIRNs SA'!$B$5:$B$422,MATCH($A379,'[31]All MIRNs SA'!$A$5:$A$422,0)),""))</f>
        <v>5090</v>
      </c>
      <c r="H379" s="4" t="str">
        <f>INDEX('[30]1.6 Suburb to SA2'!$C$2:$C$467,MATCH('1.5 Residential Penetration'!$A379,'[30]1.6 Suburb to SA2'!$A$2:$A$467,0))</f>
        <v>Tea Tree Gully</v>
      </c>
      <c r="I379" s="4" t="str">
        <f>INDEX('[30]1.6 Suburb to SA2'!$D$2:$D$467,MATCH('1.5 Residential Penetration'!$A379,'[30]1.6 Suburb to SA2'!$A$2:$A$467,0))</f>
        <v>Adelaide - North</v>
      </c>
      <c r="J379" s="4">
        <f>SUMIF('1.1-1 AGN Customer Numbers'!$A$6:$A$418,$A379,'1.1-1 AGN Customer Numbers'!$D$6:$D$418)</f>
        <v>0</v>
      </c>
      <c r="V379" s="52" t="s">
        <v>47</v>
      </c>
      <c r="W379" s="50">
        <v>869</v>
      </c>
      <c r="X379" s="50">
        <v>1020</v>
      </c>
      <c r="Y379" s="4">
        <f t="shared" si="26"/>
        <v>0.85196078431372546</v>
      </c>
    </row>
    <row r="380" spans="1:25" x14ac:dyDescent="0.25">
      <c r="A380" s="44" t="s">
        <v>92</v>
      </c>
      <c r="B380" s="4">
        <f>SUMIF('1.1-1 AGN Customer Numbers'!$A$6:$A$418,$A380,'1.1-1 AGN Customer Numbers'!$C$6:$C$418)</f>
        <v>935</v>
      </c>
      <c r="C380" s="4">
        <f>IFERROR(INDEX('[30]1.6 AGN New Res Conn by suburb'!$H$2:$H$377,MATCH($A380,'[30]1.6 AGN New Res Conn by suburb'!$A$2:$A$377,0)),"")</f>
        <v>46</v>
      </c>
      <c r="D380" s="56">
        <f t="shared" si="23"/>
        <v>4.9197860962566842E-2</v>
      </c>
      <c r="E380" s="4">
        <f>IFERROR(INDEX('1.1-2 SAPN-Mar18'!$B$2:$B$1621,MATCH($A380,'1.1-2 SAPN-Mar18'!$A$2:$A$1621,0)),"")</f>
        <v>1397</v>
      </c>
      <c r="F380" s="56">
        <f t="shared" si="24"/>
        <v>0.6692913385826772</v>
      </c>
      <c r="G380" s="4">
        <f>VALUE(IFERROR(INDEX('[31]All MIRNs SA'!$B$5:$B$422,MATCH($A380,'[31]All MIRNs SA'!$A$5:$A$422,0)),""))</f>
        <v>5081</v>
      </c>
      <c r="H380" s="4" t="str">
        <f>INDEX('[30]1.6 Suburb to SA2'!$C$2:$C$467,MATCH('1.5 Residential Penetration'!$A380,'[30]1.6 Suburb to SA2'!$A$2:$A$467,0))</f>
        <v>Prospect - Walkerville</v>
      </c>
      <c r="I380" s="4" t="str">
        <f>INDEX('[30]1.6 Suburb to SA2'!$D$2:$D$467,MATCH('1.5 Residential Penetration'!$A380,'[30]1.6 Suburb to SA2'!$A$2:$A$467,0))</f>
        <v>Adelaide - Central and Hills</v>
      </c>
      <c r="J380" s="4">
        <f>SUMIF('1.1-1 AGN Customer Numbers'!$A$6:$A$418,$A380,'1.1-1 AGN Customer Numbers'!$D$6:$D$418)</f>
        <v>46</v>
      </c>
      <c r="V380" s="52" t="s">
        <v>46</v>
      </c>
      <c r="W380" s="50">
        <v>887</v>
      </c>
      <c r="X380" s="50">
        <v>1096</v>
      </c>
      <c r="Y380" s="4">
        <f t="shared" si="26"/>
        <v>0.80930656934306566</v>
      </c>
    </row>
    <row r="381" spans="1:25" x14ac:dyDescent="0.25">
      <c r="A381" s="44" t="s">
        <v>11</v>
      </c>
      <c r="B381" s="4">
        <f>SUMIF('1.1-1 AGN Customer Numbers'!$A$6:$A$418,$A381,'1.1-1 AGN Customer Numbers'!$C$6:$C$418)</f>
        <v>1250</v>
      </c>
      <c r="C381" s="4">
        <f>IFERROR(INDEX('[30]1.6 AGN New Res Conn by suburb'!$H$2:$H$377,MATCH($A381,'[30]1.6 AGN New Res Conn by suburb'!$A$2:$A$377,0)),"")</f>
        <v>8</v>
      </c>
      <c r="D381" s="56">
        <f t="shared" si="23"/>
        <v>6.4000000000000003E-3</v>
      </c>
      <c r="E381" s="4">
        <f>IFERROR(INDEX('1.1-2 SAPN-Mar18'!$B$2:$B$1621,MATCH($A381,'1.1-2 SAPN-Mar18'!$A$2:$A$1621,0)),"")</f>
        <v>1311</v>
      </c>
      <c r="F381" s="56">
        <f t="shared" si="24"/>
        <v>0.95347063310450042</v>
      </c>
      <c r="G381" s="4">
        <f>VALUE(IFERROR(INDEX('[31]All MIRNs SA'!$B$5:$B$422,MATCH($A381,'[31]All MIRNs SA'!$A$5:$A$422,0)),""))</f>
        <v>5098</v>
      </c>
      <c r="H381" s="4" t="str">
        <f>INDEX('[30]1.6 Suburb to SA2'!$C$2:$C$467,MATCH('1.5 Residential Penetration'!$A381,'[30]1.6 Suburb to SA2'!$A$2:$A$467,0))</f>
        <v>Salisbury</v>
      </c>
      <c r="I381" s="4" t="str">
        <f>INDEX('[30]1.6 Suburb to SA2'!$D$2:$D$467,MATCH('1.5 Residential Penetration'!$A381,'[30]1.6 Suburb to SA2'!$A$2:$A$467,0))</f>
        <v>Adelaide - North</v>
      </c>
      <c r="J381" s="4">
        <f>SUMIF('1.1-1 AGN Customer Numbers'!$A$6:$A$418,$A381,'1.1-1 AGN Customer Numbers'!$D$6:$D$418)</f>
        <v>14</v>
      </c>
      <c r="V381" s="52" t="s">
        <v>44</v>
      </c>
      <c r="W381" s="50">
        <v>638</v>
      </c>
      <c r="X381" s="50">
        <v>742</v>
      </c>
      <c r="Y381" s="4">
        <f t="shared" si="26"/>
        <v>0.85983827493261455</v>
      </c>
    </row>
    <row r="382" spans="1:25" x14ac:dyDescent="0.25">
      <c r="A382" s="44" t="s">
        <v>695</v>
      </c>
      <c r="B382" s="4">
        <f>SUMIF('1.1-1 AGN Customer Numbers'!$A$6:$A$418,$A382,'1.1-1 AGN Customer Numbers'!$C$6:$C$418)</f>
        <v>0</v>
      </c>
      <c r="C382" s="4">
        <f>IFERROR(INDEX('[30]1.6 AGN New Res Conn by suburb'!$H$2:$H$377,MATCH($A382,'[30]1.6 AGN New Res Conn by suburb'!$A$2:$A$377,0)),"")</f>
        <v>27</v>
      </c>
      <c r="D382" s="56" t="str">
        <f t="shared" si="23"/>
        <v/>
      </c>
      <c r="E382" s="4">
        <f>IFERROR(INDEX('1.1-2 SAPN-Mar18'!$B$2:$B$1621,MATCH($A382,'1.1-2 SAPN-Mar18'!$A$2:$A$1621,0)),"")</f>
        <v>2251</v>
      </c>
      <c r="F382" s="56">
        <f t="shared" si="24"/>
        <v>0</v>
      </c>
      <c r="G382" s="4">
        <f>VALUE(IFERROR(INDEX('[31]All MIRNs SA'!$B$5:$B$422,MATCH($A382,'[31]All MIRNs SA'!$A$5:$A$422,0)),""))</f>
        <v>5556</v>
      </c>
      <c r="H382" s="4" t="str">
        <f>INDEX('[30]1.6 Suburb to SA2'!$C$2:$C$467,MATCH('1.5 Residential Penetration'!$A382,'[30]1.6 Suburb to SA2'!$A$2:$A$467,0))</f>
        <v>Yorke Peninsula</v>
      </c>
      <c r="I382" s="4" t="str">
        <f>INDEX('[30]1.6 Suburb to SA2'!$D$2:$D$467,MATCH('1.5 Residential Penetration'!$A382,'[30]1.6 Suburb to SA2'!$A$2:$A$467,0))</f>
        <v>Barossa - Yorke - Mid North</v>
      </c>
      <c r="J382" s="4">
        <f>SUMIF('1.1-1 AGN Customer Numbers'!$A$6:$A$418,$A382,'1.1-1 AGN Customer Numbers'!$D$6:$D$418)</f>
        <v>0</v>
      </c>
      <c r="V382" s="52" t="s">
        <v>43</v>
      </c>
      <c r="W382" s="50">
        <v>1125</v>
      </c>
      <c r="X382" s="50">
        <v>1386</v>
      </c>
      <c r="Y382" s="4">
        <f t="shared" si="26"/>
        <v>0.81168831168831168</v>
      </c>
    </row>
    <row r="383" spans="1:25" x14ac:dyDescent="0.25">
      <c r="A383" s="44" t="s">
        <v>89</v>
      </c>
      <c r="B383" s="4">
        <f>SUMIF('1.1-1 AGN Customer Numbers'!$A$6:$A$418,$A383,'1.1-1 AGN Customer Numbers'!$C$6:$C$418)</f>
        <v>2231</v>
      </c>
      <c r="C383" s="4">
        <f>IFERROR(INDEX('[30]1.6 AGN New Res Conn by suburb'!$H$2:$H$377,MATCH($A383,'[30]1.6 AGN New Res Conn by suburb'!$A$2:$A$377,0)),"")</f>
        <v>261</v>
      </c>
      <c r="D383" s="56">
        <f t="shared" si="23"/>
        <v>0.11698789780367548</v>
      </c>
      <c r="E383" s="4">
        <f>IFERROR(INDEX('1.1-2 SAPN-Mar18'!$B$2:$B$1621,MATCH($A383,'1.1-2 SAPN-Mar18'!$A$2:$A$1621,0)),"")</f>
        <v>2468</v>
      </c>
      <c r="F383" s="56">
        <f t="shared" si="24"/>
        <v>0.90397082658022687</v>
      </c>
      <c r="G383" s="4">
        <f>VALUE(IFERROR(INDEX('[31]All MIRNs SA'!$B$5:$B$422,MATCH($A383,'[31]All MIRNs SA'!$A$5:$A$422,0)),""))</f>
        <v>5046</v>
      </c>
      <c r="H383" s="4" t="str">
        <f>INDEX('[30]1.6 Suburb to SA2'!$C$2:$C$467,MATCH('1.5 Residential Penetration'!$A383,'[30]1.6 Suburb to SA2'!$A$2:$A$467,0))</f>
        <v>Marion</v>
      </c>
      <c r="I383" s="4" t="str">
        <f>INDEX('[30]1.6 Suburb to SA2'!$D$2:$D$467,MATCH('1.5 Residential Penetration'!$A383,'[30]1.6 Suburb to SA2'!$A$2:$A$467,0))</f>
        <v>Adelaide - South</v>
      </c>
      <c r="J383" s="4">
        <f>SUMIF('1.1-1 AGN Customer Numbers'!$A$6:$A$418,$A383,'1.1-1 AGN Customer Numbers'!$D$6:$D$418)</f>
        <v>31</v>
      </c>
      <c r="V383" s="52" t="s">
        <v>42</v>
      </c>
      <c r="W383" s="50">
        <v>1185</v>
      </c>
      <c r="X383" s="50">
        <v>1471</v>
      </c>
      <c r="Y383" s="4">
        <f t="shared" si="26"/>
        <v>0.80557443915703608</v>
      </c>
    </row>
    <row r="384" spans="1:25" x14ac:dyDescent="0.25">
      <c r="A384" s="44" t="s">
        <v>87</v>
      </c>
      <c r="B384" s="4">
        <f>SUMIF('1.1-1 AGN Customer Numbers'!$A$6:$A$418,$A384,'1.1-1 AGN Customer Numbers'!$C$6:$C$418)</f>
        <v>5</v>
      </c>
      <c r="C384" s="4" t="str">
        <f>IFERROR(INDEX('[30]1.6 AGN New Res Conn by suburb'!$H$2:$H$377,MATCH($A384,'[30]1.6 AGN New Res Conn by suburb'!$A$2:$A$377,0)),"")</f>
        <v/>
      </c>
      <c r="D384" s="56" t="str">
        <f t="shared" si="23"/>
        <v/>
      </c>
      <c r="E384" s="4">
        <f>IFERROR(INDEX('1.1-2 SAPN-Mar18'!$B$2:$B$1621,MATCH($A384,'1.1-2 SAPN-Mar18'!$A$2:$A$1621,0)),"")</f>
        <v>498</v>
      </c>
      <c r="F384" s="56">
        <f t="shared" si="24"/>
        <v>1.0040160642570281E-2</v>
      </c>
      <c r="G384" s="4">
        <f>VALUE(IFERROR(INDEX('[31]All MIRNs SA'!$B$5:$B$422,MATCH($A384,'[31]All MIRNs SA'!$A$5:$A$422,0)),""))</f>
        <v>5110</v>
      </c>
      <c r="H384" s="4" t="str">
        <f>INDEX('[30]1.6 Suburb to SA2'!$C$2:$C$467,MATCH('1.5 Residential Penetration'!$A384,'[30]1.6 Suburb to SA2'!$A$2:$A$467,0))</f>
        <v>Playford</v>
      </c>
      <c r="I384" s="4" t="str">
        <f>INDEX('[30]1.6 Suburb to SA2'!$D$2:$D$467,MATCH('1.5 Residential Penetration'!$A384,'[30]1.6 Suburb to SA2'!$A$2:$A$467,0))</f>
        <v>Adelaide - North</v>
      </c>
      <c r="J384" s="4">
        <f>SUMIF('1.1-1 AGN Customer Numbers'!$A$6:$A$418,$A384,'1.1-1 AGN Customer Numbers'!$D$6:$D$418)</f>
        <v>2</v>
      </c>
      <c r="V384" s="51" t="s">
        <v>1787</v>
      </c>
      <c r="W384" s="50"/>
      <c r="X384" s="50"/>
    </row>
    <row r="385" spans="1:24" x14ac:dyDescent="0.25">
      <c r="A385" s="44" t="s">
        <v>85</v>
      </c>
      <c r="B385" s="4">
        <f>SUMIF('1.1-1 AGN Customer Numbers'!$A$6:$A$418,$A385,'1.1-1 AGN Customer Numbers'!$C$6:$C$418)</f>
        <v>575</v>
      </c>
      <c r="C385" s="4">
        <f>IFERROR(INDEX('[30]1.6 AGN New Res Conn by suburb'!$H$2:$H$377,MATCH($A385,'[30]1.6 AGN New Res Conn by suburb'!$A$2:$A$377,0)),"")</f>
        <v>24</v>
      </c>
      <c r="D385" s="56">
        <f t="shared" si="23"/>
        <v>4.1739130434782612E-2</v>
      </c>
      <c r="E385" s="4">
        <f>IFERROR(INDEX('1.1-2 SAPN-Mar18'!$B$2:$B$1621,MATCH($A385,'1.1-2 SAPN-Mar18'!$A$2:$A$1621,0)),"")</f>
        <v>745</v>
      </c>
      <c r="F385" s="56">
        <f t="shared" si="24"/>
        <v>0.77181208053691275</v>
      </c>
      <c r="G385" s="4">
        <f>VALUE(IFERROR(INDEX('[31]All MIRNs SA'!$B$5:$B$422,MATCH($A385,'[31]All MIRNs SA'!$A$5:$A$422,0)),""))</f>
        <v>5066</v>
      </c>
      <c r="H385" s="4" t="str">
        <f>INDEX('[30]1.6 Suburb to SA2'!$C$2:$C$467,MATCH('1.5 Residential Penetration'!$A385,'[30]1.6 Suburb to SA2'!$A$2:$A$467,0))</f>
        <v>Burnside</v>
      </c>
      <c r="I385" s="4" t="str">
        <f>INDEX('[30]1.6 Suburb to SA2'!$D$2:$D$467,MATCH('1.5 Residential Penetration'!$A385,'[30]1.6 Suburb to SA2'!$A$2:$A$467,0))</f>
        <v>Adelaide - Central and Hills</v>
      </c>
      <c r="J385" s="4">
        <f>SUMIF('1.1-1 AGN Customer Numbers'!$A$6:$A$418,$A385,'1.1-1 AGN Customer Numbers'!$D$6:$D$418)</f>
        <v>8</v>
      </c>
      <c r="V385" s="52" t="s">
        <v>548</v>
      </c>
      <c r="W385" s="50">
        <v>320</v>
      </c>
      <c r="X385" s="50">
        <v>978</v>
      </c>
    </row>
    <row r="386" spans="1:24" x14ac:dyDescent="0.25">
      <c r="A386" s="44" t="s">
        <v>83</v>
      </c>
      <c r="B386" s="4">
        <f>SUMIF('1.1-1 AGN Customer Numbers'!$A$6:$A$418,$A386,'1.1-1 AGN Customer Numbers'!$C$6:$C$418)</f>
        <v>658</v>
      </c>
      <c r="C386" s="4">
        <f>IFERROR(INDEX('[30]1.6 AGN New Res Conn by suburb'!$H$2:$H$377,MATCH($A386,'[30]1.6 AGN New Res Conn by suburb'!$A$2:$A$377,0)),"")</f>
        <v>4</v>
      </c>
      <c r="D386" s="56">
        <f t="shared" si="23"/>
        <v>6.0790273556231003E-3</v>
      </c>
      <c r="E386" s="4">
        <f>IFERROR(INDEX('1.1-2 SAPN-Mar18'!$B$2:$B$1621,MATCH($A386,'1.1-2 SAPN-Mar18'!$A$2:$A$1621,0)),"")</f>
        <v>857</v>
      </c>
      <c r="F386" s="56">
        <f t="shared" si="24"/>
        <v>0.7677946324387398</v>
      </c>
      <c r="G386" s="4">
        <f>VALUE(IFERROR(INDEX('[31]All MIRNs SA'!$B$5:$B$422,MATCH($A386,'[31]All MIRNs SA'!$A$5:$A$422,0)),""))</f>
        <v>5034</v>
      </c>
      <c r="H386" s="4" t="str">
        <f>INDEX('[30]1.6 Suburb to SA2'!$C$2:$C$467,MATCH('1.5 Residential Penetration'!$A386,'[30]1.6 Suburb to SA2'!$A$2:$A$467,0))</f>
        <v>Unley</v>
      </c>
      <c r="I386" s="4" t="str">
        <f>INDEX('[30]1.6 Suburb to SA2'!$D$2:$D$467,MATCH('1.5 Residential Penetration'!$A386,'[30]1.6 Suburb to SA2'!$A$2:$A$467,0))</f>
        <v>Adelaide - Central and Hills</v>
      </c>
      <c r="J386" s="4">
        <f>SUMIF('1.1-1 AGN Customer Numbers'!$A$6:$A$418,$A386,'1.1-1 AGN Customer Numbers'!$D$6:$D$418)</f>
        <v>38</v>
      </c>
      <c r="V386" s="52" t="s">
        <v>515</v>
      </c>
      <c r="W386" s="50">
        <v>0</v>
      </c>
      <c r="X386" s="50">
        <v>660</v>
      </c>
    </row>
    <row r="387" spans="1:24" x14ac:dyDescent="0.25">
      <c r="A387" s="44" t="s">
        <v>81</v>
      </c>
      <c r="B387" s="4">
        <f>SUMIF('1.1-1 AGN Customer Numbers'!$A$6:$A$418,$A387,'1.1-1 AGN Customer Numbers'!$C$6:$C$418)</f>
        <v>352</v>
      </c>
      <c r="C387" s="4">
        <f>IFERROR(INDEX('[30]1.6 AGN New Res Conn by suburb'!$H$2:$H$377,MATCH($A387,'[30]1.6 AGN New Res Conn by suburb'!$A$2:$A$377,0)),"")</f>
        <v>8</v>
      </c>
      <c r="D387" s="56">
        <f t="shared" si="23"/>
        <v>2.2727272727272728E-2</v>
      </c>
      <c r="E387" s="4">
        <f>IFERROR(INDEX('1.1-2 SAPN-Mar18'!$B$2:$B$1621,MATCH($A387,'1.1-2 SAPN-Mar18'!$A$2:$A$1621,0)),"")</f>
        <v>380</v>
      </c>
      <c r="F387" s="56">
        <f t="shared" si="24"/>
        <v>0.9263157894736842</v>
      </c>
      <c r="G387" s="4">
        <f>VALUE(IFERROR(INDEX('[31]All MIRNs SA'!$B$5:$B$422,MATCH($A387,'[31]All MIRNs SA'!$A$5:$A$422,0)),""))</f>
        <v>5007</v>
      </c>
      <c r="H387" s="4" t="str">
        <f>INDEX('[30]1.6 Suburb to SA2'!$C$2:$C$467,MATCH('1.5 Residential Penetration'!$A387,'[30]1.6 Suburb to SA2'!$A$2:$A$467,0))</f>
        <v>Charles Sturt</v>
      </c>
      <c r="I387" s="4" t="str">
        <f>INDEX('[30]1.6 Suburb to SA2'!$D$2:$D$467,MATCH('1.5 Residential Penetration'!$A387,'[30]1.6 Suburb to SA2'!$A$2:$A$467,0))</f>
        <v>Adelaide - West</v>
      </c>
      <c r="J387" s="4">
        <f>SUMIF('1.1-1 AGN Customer Numbers'!$A$6:$A$418,$A387,'1.1-1 AGN Customer Numbers'!$D$6:$D$418)</f>
        <v>24</v>
      </c>
      <c r="V387" s="52" t="s">
        <v>486</v>
      </c>
      <c r="W387" s="50">
        <v>0</v>
      </c>
      <c r="X387" s="50">
        <v>32</v>
      </c>
    </row>
    <row r="388" spans="1:24" x14ac:dyDescent="0.25">
      <c r="A388" s="44" t="s">
        <v>80</v>
      </c>
      <c r="B388" s="4">
        <f>SUMIF('1.1-1 AGN Customer Numbers'!$A$6:$A$418,$A388,'1.1-1 AGN Customer Numbers'!$C$6:$C$418)</f>
        <v>1861</v>
      </c>
      <c r="C388" s="4">
        <f>IFERROR(INDEX('[30]1.6 AGN New Res Conn by suburb'!$H$2:$H$377,MATCH($A388,'[30]1.6 AGN New Res Conn by suburb'!$A$2:$A$377,0)),"")</f>
        <v>146</v>
      </c>
      <c r="D388" s="56">
        <f t="shared" ref="D388:D413" si="27">IFERROR(C388/B388,"")</f>
        <v>7.8452444922084905E-2</v>
      </c>
      <c r="E388" s="4">
        <f>IFERROR(INDEX('1.1-2 SAPN-Mar18'!$B$2:$B$1621,MATCH($A388,'1.1-2 SAPN-Mar18'!$A$2:$A$1621,0)),"")</f>
        <v>2361</v>
      </c>
      <c r="F388" s="56">
        <f t="shared" ref="F388:F414" si="28">IFERROR(B388/E388,0)</f>
        <v>0.78822532825074121</v>
      </c>
      <c r="G388" s="4">
        <f>VALUE(IFERROR(INDEX('[31]All MIRNs SA'!$B$5:$B$422,MATCH($A388,'[31]All MIRNs SA'!$A$5:$A$422,0)),""))</f>
        <v>5024</v>
      </c>
      <c r="H388" s="4" t="str">
        <f>INDEX('[30]1.6 Suburb to SA2'!$C$2:$C$467,MATCH('1.5 Residential Penetration'!$A388,'[30]1.6 Suburb to SA2'!$A$2:$A$467,0))</f>
        <v>West Torrens</v>
      </c>
      <c r="I388" s="4" t="str">
        <f>INDEX('[30]1.6 Suburb to SA2'!$D$2:$D$467,MATCH('1.5 Residential Penetration'!$A388,'[30]1.6 Suburb to SA2'!$A$2:$A$467,0))</f>
        <v>Adelaide - West</v>
      </c>
      <c r="J388" s="4">
        <f>SUMIF('1.1-1 AGN Customer Numbers'!$A$6:$A$418,$A388,'1.1-1 AGN Customer Numbers'!$D$6:$D$418)</f>
        <v>46</v>
      </c>
      <c r="V388" s="52" t="s">
        <v>441</v>
      </c>
      <c r="W388" s="50">
        <v>289</v>
      </c>
      <c r="X388" s="50">
        <v>872</v>
      </c>
    </row>
    <row r="389" spans="1:24" x14ac:dyDescent="0.25">
      <c r="A389" s="44" t="s">
        <v>78</v>
      </c>
      <c r="B389" s="4">
        <f>SUMIF('1.1-1 AGN Customer Numbers'!$A$6:$A$418,$A389,'1.1-1 AGN Customer Numbers'!$C$6:$C$418)</f>
        <v>1497</v>
      </c>
      <c r="C389" s="4">
        <f>IFERROR(INDEX('[30]1.6 AGN New Res Conn by suburb'!$H$2:$H$377,MATCH($A389,'[30]1.6 AGN New Res Conn by suburb'!$A$2:$A$377,0)),"")</f>
        <v>44</v>
      </c>
      <c r="D389" s="56">
        <f t="shared" si="27"/>
        <v>2.9392117568470273E-2</v>
      </c>
      <c r="E389" s="4">
        <f>IFERROR(INDEX('1.1-2 SAPN-Mar18'!$B$2:$B$1621,MATCH($A389,'1.1-2 SAPN-Mar18'!$A$2:$A$1621,0)),"")</f>
        <v>1696</v>
      </c>
      <c r="F389" s="56">
        <f t="shared" si="28"/>
        <v>0.88266509433962259</v>
      </c>
      <c r="G389" s="4">
        <f>VALUE(IFERROR(INDEX('[31]All MIRNs SA'!$B$5:$B$422,MATCH($A389,'[31]All MIRNs SA'!$A$5:$A$422,0)),""))</f>
        <v>5008</v>
      </c>
      <c r="H389" s="4" t="str">
        <f>INDEX('[30]1.6 Suburb to SA2'!$C$2:$C$467,MATCH('1.5 Residential Penetration'!$A389,'[30]1.6 Suburb to SA2'!$A$2:$A$467,0))</f>
        <v>Charles Sturt</v>
      </c>
      <c r="I389" s="4" t="str">
        <f>INDEX('[30]1.6 Suburb to SA2'!$D$2:$D$467,MATCH('1.5 Residential Penetration'!$A389,'[30]1.6 Suburb to SA2'!$A$2:$A$467,0))</f>
        <v>Adelaide - West</v>
      </c>
      <c r="J389" s="4">
        <f>SUMIF('1.1-1 AGN Customer Numbers'!$A$6:$A$418,$A389,'1.1-1 AGN Customer Numbers'!$D$6:$D$418)</f>
        <v>19</v>
      </c>
      <c r="V389" s="52" t="s">
        <v>348</v>
      </c>
      <c r="W389" s="50">
        <v>0</v>
      </c>
      <c r="X389" s="50">
        <v>89</v>
      </c>
    </row>
    <row r="390" spans="1:24" x14ac:dyDescent="0.25">
      <c r="A390" s="44" t="s">
        <v>76</v>
      </c>
      <c r="B390" s="4">
        <f>SUMIF('1.1-1 AGN Customer Numbers'!$A$6:$A$418,$A390,'1.1-1 AGN Customer Numbers'!$C$6:$C$418)</f>
        <v>643</v>
      </c>
      <c r="C390" s="4">
        <f>IFERROR(INDEX('[30]1.6 AGN New Res Conn by suburb'!$H$2:$H$377,MATCH($A390,'[30]1.6 AGN New Res Conn by suburb'!$A$2:$A$377,0)),"")</f>
        <v>11</v>
      </c>
      <c r="D390" s="56">
        <f t="shared" si="27"/>
        <v>1.7107309486780714E-2</v>
      </c>
      <c r="E390" s="4">
        <f>IFERROR(INDEX('1.1-2 SAPN-Mar18'!$B$2:$B$1621,MATCH($A390,'1.1-2 SAPN-Mar18'!$A$2:$A$1621,0)),"")</f>
        <v>717</v>
      </c>
      <c r="F390" s="56">
        <f t="shared" si="28"/>
        <v>0.89679218967921892</v>
      </c>
      <c r="G390" s="4">
        <f>VALUE(IFERROR(INDEX('[31]All MIRNs SA'!$B$5:$B$422,MATCH($A390,'[31]All MIRNs SA'!$A$5:$A$422,0)),""))</f>
        <v>5007</v>
      </c>
      <c r="H390" s="4" t="str">
        <f>INDEX('[30]1.6 Suburb to SA2'!$C$2:$C$467,MATCH('1.5 Residential Penetration'!$A390,'[30]1.6 Suburb to SA2'!$A$2:$A$467,0))</f>
        <v>Charles Sturt</v>
      </c>
      <c r="I390" s="4" t="str">
        <f>INDEX('[30]1.6 Suburb to SA2'!$D$2:$D$467,MATCH('1.5 Residential Penetration'!$A390,'[30]1.6 Suburb to SA2'!$A$2:$A$467,0))</f>
        <v>Adelaide - West</v>
      </c>
      <c r="J390" s="4">
        <f>SUMIF('1.1-1 AGN Customer Numbers'!$A$6:$A$418,$A390,'1.1-1 AGN Customer Numbers'!$D$6:$D$418)</f>
        <v>11</v>
      </c>
      <c r="V390" s="52" t="s">
        <v>341</v>
      </c>
      <c r="W390" s="50">
        <v>1</v>
      </c>
      <c r="X390" s="50">
        <v>105</v>
      </c>
    </row>
    <row r="391" spans="1:24" x14ac:dyDescent="0.25">
      <c r="A391" s="44" t="s">
        <v>74</v>
      </c>
      <c r="B391" s="4">
        <f>SUMIF('1.1-1 AGN Customer Numbers'!$A$6:$A$418,$A391,'1.1-1 AGN Customer Numbers'!$C$6:$C$418)</f>
        <v>2345</v>
      </c>
      <c r="C391" s="4">
        <f>IFERROR(INDEX('[30]1.6 AGN New Res Conn by suburb'!$H$2:$H$377,MATCH($A391,'[30]1.6 AGN New Res Conn by suburb'!$A$2:$A$377,0)),"")</f>
        <v>96</v>
      </c>
      <c r="D391" s="56">
        <f t="shared" si="27"/>
        <v>4.0938166311300643E-2</v>
      </c>
      <c r="E391" s="4">
        <f>IFERROR(INDEX('1.1-2 SAPN-Mar18'!$B$2:$B$1621,MATCH($A391,'1.1-2 SAPN-Mar18'!$A$2:$A$1621,0)),"")</f>
        <v>2971</v>
      </c>
      <c r="F391" s="56">
        <f t="shared" si="28"/>
        <v>0.78929653315382031</v>
      </c>
      <c r="G391" s="4">
        <f>VALUE(IFERROR(INDEX('[31]All MIRNs SA'!$B$5:$B$422,MATCH($A391,'[31]All MIRNs SA'!$A$5:$A$422,0)),""))</f>
        <v>5021</v>
      </c>
      <c r="H391" s="4" t="str">
        <f>INDEX('[30]1.6 Suburb to SA2'!$C$2:$C$467,MATCH('1.5 Residential Penetration'!$A391,'[30]1.6 Suburb to SA2'!$A$2:$A$467,0))</f>
        <v>Charles Sturt</v>
      </c>
      <c r="I391" s="4" t="str">
        <f>INDEX('[30]1.6 Suburb to SA2'!$D$2:$D$467,MATCH('1.5 Residential Penetration'!$A391,'[30]1.6 Suburb to SA2'!$A$2:$A$467,0))</f>
        <v>Adelaide - West</v>
      </c>
      <c r="J391" s="4">
        <f>SUMIF('1.1-1 AGN Customer Numbers'!$A$6:$A$418,$A391,'1.1-1 AGN Customer Numbers'!$D$6:$D$418)</f>
        <v>48</v>
      </c>
      <c r="V391" s="52" t="s">
        <v>275</v>
      </c>
      <c r="W391" s="50">
        <v>1020</v>
      </c>
      <c r="X391" s="50">
        <v>2950</v>
      </c>
    </row>
    <row r="392" spans="1:24" x14ac:dyDescent="0.25">
      <c r="A392" s="44" t="s">
        <v>72</v>
      </c>
      <c r="B392" s="4">
        <f>SUMIF('1.1-1 AGN Customer Numbers'!$A$6:$A$418,$A392,'1.1-1 AGN Customer Numbers'!$C$6:$C$418)</f>
        <v>1127</v>
      </c>
      <c r="C392" s="4">
        <f>IFERROR(INDEX('[30]1.6 AGN New Res Conn by suburb'!$H$2:$H$377,MATCH($A392,'[30]1.6 AGN New Res Conn by suburb'!$A$2:$A$377,0)),"")</f>
        <v>100</v>
      </c>
      <c r="D392" s="56">
        <f t="shared" si="27"/>
        <v>8.8731144631765749E-2</v>
      </c>
      <c r="E392" s="4">
        <f>IFERROR(INDEX('1.1-2 SAPN-Mar18'!$B$2:$B$1621,MATCH($A392,'1.1-2 SAPN-Mar18'!$A$2:$A$1621,0)),"")</f>
        <v>1397</v>
      </c>
      <c r="F392" s="56">
        <f t="shared" si="28"/>
        <v>0.80672870436649968</v>
      </c>
      <c r="G392" s="4">
        <f>VALUE(IFERROR(INDEX('[31]All MIRNs SA'!$B$5:$B$422,MATCH($A392,'[31]All MIRNs SA'!$A$5:$A$422,0)),""))</f>
        <v>5020</v>
      </c>
      <c r="H392" s="4" t="str">
        <f>INDEX('[30]1.6 Suburb to SA2'!$C$2:$C$467,MATCH('1.5 Residential Penetration'!$A392,'[30]1.6 Suburb to SA2'!$A$2:$A$467,0))</f>
        <v>Charles Sturt</v>
      </c>
      <c r="I392" s="4" t="str">
        <f>INDEX('[30]1.6 Suburb to SA2'!$D$2:$D$467,MATCH('1.5 Residential Penetration'!$A392,'[30]1.6 Suburb to SA2'!$A$2:$A$467,0))</f>
        <v>Adelaide - West</v>
      </c>
      <c r="J392" s="4">
        <f>SUMIF('1.1-1 AGN Customer Numbers'!$A$6:$A$418,$A392,'1.1-1 AGN Customer Numbers'!$D$6:$D$418)</f>
        <v>10</v>
      </c>
      <c r="V392" s="52" t="s">
        <v>237</v>
      </c>
      <c r="W392" s="50">
        <v>60</v>
      </c>
      <c r="X392" s="50">
        <v>913</v>
      </c>
    </row>
    <row r="393" spans="1:24" x14ac:dyDescent="0.25">
      <c r="A393" s="44" t="s">
        <v>70</v>
      </c>
      <c r="B393" s="4">
        <f>SUMIF('1.1-1 AGN Customer Numbers'!$A$6:$A$418,$A393,'1.1-1 AGN Customer Numbers'!$C$6:$C$418)</f>
        <v>345</v>
      </c>
      <c r="C393" s="4">
        <f>IFERROR(INDEX('[30]1.6 AGN New Res Conn by suburb'!$H$2:$H$377,MATCH($A393,'[30]1.6 AGN New Res Conn by suburb'!$A$2:$A$377,0)),"")</f>
        <v>29</v>
      </c>
      <c r="D393" s="56">
        <f t="shared" si="27"/>
        <v>8.4057971014492749E-2</v>
      </c>
      <c r="E393" s="4">
        <f>IFERROR(INDEX('1.1-2 SAPN-Mar18'!$B$2:$B$1621,MATCH($A393,'1.1-2 SAPN-Mar18'!$A$2:$A$1621,0)),"")</f>
        <v>442</v>
      </c>
      <c r="F393" s="56">
        <f t="shared" si="28"/>
        <v>0.78054298642533937</v>
      </c>
      <c r="G393" s="4">
        <f>VALUE(IFERROR(INDEX('[31]All MIRNs SA'!$B$5:$B$422,MATCH($A393,'[31]All MIRNs SA'!$A$5:$A$422,0)),""))</f>
        <v>5033</v>
      </c>
      <c r="H393" s="4" t="str">
        <f>INDEX('[30]1.6 Suburb to SA2'!$C$2:$C$467,MATCH('1.5 Residential Penetration'!$A393,'[30]1.6 Suburb to SA2'!$A$2:$A$467,0))</f>
        <v>West Torrens</v>
      </c>
      <c r="I393" s="4" t="str">
        <f>INDEX('[30]1.6 Suburb to SA2'!$D$2:$D$467,MATCH('1.5 Residential Penetration'!$A393,'[30]1.6 Suburb to SA2'!$A$2:$A$467,0))</f>
        <v>Adelaide - West</v>
      </c>
      <c r="J393" s="4">
        <f>SUMIF('1.1-1 AGN Customer Numbers'!$A$6:$A$418,$A393,'1.1-1 AGN Customer Numbers'!$D$6:$D$418)</f>
        <v>10</v>
      </c>
      <c r="V393" s="52" t="s">
        <v>233</v>
      </c>
      <c r="W393" s="50">
        <v>0</v>
      </c>
      <c r="X393" s="50">
        <v>27</v>
      </c>
    </row>
    <row r="394" spans="1:24" x14ac:dyDescent="0.25">
      <c r="A394" s="44" t="s">
        <v>68</v>
      </c>
      <c r="B394" s="4">
        <f>SUMIF('1.1-1 AGN Customer Numbers'!$A$6:$A$418,$A394,'1.1-1 AGN Customer Numbers'!$C$6:$C$418)</f>
        <v>807</v>
      </c>
      <c r="C394" s="4">
        <f>IFERROR(INDEX('[30]1.6 AGN New Res Conn by suburb'!$H$2:$H$377,MATCH($A394,'[30]1.6 AGN New Res Conn by suburb'!$A$2:$A$377,0)),"")</f>
        <v>25</v>
      </c>
      <c r="D394" s="56">
        <f t="shared" si="27"/>
        <v>3.0978934324659233E-2</v>
      </c>
      <c r="E394" s="4">
        <f>IFERROR(INDEX('1.1-2 SAPN-Mar18'!$B$2:$B$1621,MATCH($A394,'1.1-2 SAPN-Mar18'!$A$2:$A$1621,0)),"")</f>
        <v>986</v>
      </c>
      <c r="F394" s="56">
        <f t="shared" si="28"/>
        <v>0.81845841784989859</v>
      </c>
      <c r="G394" s="4">
        <f>VALUE(IFERROR(INDEX('[31]All MIRNs SA'!$B$5:$B$422,MATCH($A394,'[31]All MIRNs SA'!$A$5:$A$422,0)),""))</f>
        <v>5041</v>
      </c>
      <c r="H394" s="4" t="str">
        <f>INDEX('[30]1.6 Suburb to SA2'!$C$2:$C$467,MATCH('1.5 Residential Penetration'!$A394,'[30]1.6 Suburb to SA2'!$A$2:$A$467,0))</f>
        <v>Mitcham</v>
      </c>
      <c r="I394" s="4" t="str">
        <f>INDEX('[30]1.6 Suburb to SA2'!$D$2:$D$467,MATCH('1.5 Residential Penetration'!$A394,'[30]1.6 Suburb to SA2'!$A$2:$A$467,0))</f>
        <v>Adelaide - South</v>
      </c>
      <c r="J394" s="4">
        <f>SUMIF('1.1-1 AGN Customer Numbers'!$A$6:$A$418,$A394,'1.1-1 AGN Customer Numbers'!$D$6:$D$418)</f>
        <v>22</v>
      </c>
      <c r="V394" s="52" t="s">
        <v>222</v>
      </c>
      <c r="W394" s="50">
        <v>193</v>
      </c>
      <c r="X394" s="50">
        <v>133</v>
      </c>
    </row>
    <row r="395" spans="1:24" x14ac:dyDescent="0.25">
      <c r="A395" s="44" t="s">
        <v>66</v>
      </c>
      <c r="B395" s="4">
        <f>SUMIF('1.1-1 AGN Customer Numbers'!$A$6:$A$418,$A395,'1.1-1 AGN Customer Numbers'!$C$6:$C$418)</f>
        <v>673</v>
      </c>
      <c r="C395" s="4">
        <f>IFERROR(INDEX('[30]1.6 AGN New Res Conn by suburb'!$H$2:$H$377,MATCH($A395,'[30]1.6 AGN New Res Conn by suburb'!$A$2:$A$377,0)),"")</f>
        <v>26</v>
      </c>
      <c r="D395" s="56">
        <f t="shared" si="27"/>
        <v>3.8632986627043092E-2</v>
      </c>
      <c r="E395" s="4">
        <f>IFERROR(INDEX('1.1-2 SAPN-Mar18'!$B$2:$B$1621,MATCH($A395,'1.1-2 SAPN-Mar18'!$A$2:$A$1621,0)),"")</f>
        <v>1781</v>
      </c>
      <c r="F395" s="56">
        <f t="shared" si="28"/>
        <v>0.37787759685569905</v>
      </c>
      <c r="G395" s="4">
        <f>VALUE(IFERROR(INDEX('[31]All MIRNs SA'!$B$5:$B$422,MATCH($A395,'[31]All MIRNs SA'!$A$5:$A$422,0)),""))</f>
        <v>5600</v>
      </c>
      <c r="H395" s="4" t="str">
        <f>INDEX('[30]1.6 Suburb to SA2'!$C$2:$C$467,MATCH('1.5 Residential Penetration'!$A395,'[30]1.6 Suburb to SA2'!$A$2:$A$467,0))</f>
        <v>Eyre Peninsula and South West</v>
      </c>
      <c r="I395" s="4" t="str">
        <f>INDEX('[30]1.6 Suburb to SA2'!$D$2:$D$467,MATCH('1.5 Residential Penetration'!$A395,'[30]1.6 Suburb to SA2'!$A$2:$A$467,0))</f>
        <v>South Australia - Outback</v>
      </c>
      <c r="J395" s="4">
        <f>SUMIF('1.1-1 AGN Customer Numbers'!$A$6:$A$418,$A395,'1.1-1 AGN Customer Numbers'!$D$6:$D$418)</f>
        <v>43</v>
      </c>
      <c r="V395" s="52" t="s">
        <v>221</v>
      </c>
      <c r="W395" s="50">
        <v>1382</v>
      </c>
      <c r="X395" s="50">
        <v>1838</v>
      </c>
    </row>
    <row r="396" spans="1:24" x14ac:dyDescent="0.25">
      <c r="A396" s="44" t="s">
        <v>65</v>
      </c>
      <c r="B396" s="4">
        <f>SUMIF('1.1-1 AGN Customer Numbers'!$A$6:$A$418,$A396,'1.1-1 AGN Customer Numbers'!$C$6:$C$418)</f>
        <v>768</v>
      </c>
      <c r="C396" s="4">
        <f>IFERROR(INDEX('[30]1.6 AGN New Res Conn by suburb'!$H$2:$H$377,MATCH($A396,'[30]1.6 AGN New Res Conn by suburb'!$A$2:$A$377,0)),"")</f>
        <v>252</v>
      </c>
      <c r="D396" s="56">
        <f t="shared" si="27"/>
        <v>0.328125</v>
      </c>
      <c r="E396" s="4">
        <f>IFERROR(INDEX('1.1-2 SAPN-Mar18'!$B$2:$B$1621,MATCH($A396,'1.1-2 SAPN-Mar18'!$A$2:$A$1621,0)),"")</f>
        <v>818</v>
      </c>
      <c r="F396" s="56">
        <f t="shared" si="28"/>
        <v>0.93887530562347188</v>
      </c>
      <c r="G396" s="4">
        <f>VALUE(IFERROR(INDEX('[31]All MIRNs SA'!$B$5:$B$422,MATCH($A396,'[31]All MIRNs SA'!$A$5:$A$422,0)),""))</f>
        <v>5609</v>
      </c>
      <c r="H396" s="4" t="str">
        <f>INDEX('[30]1.6 Suburb to SA2'!$C$2:$C$467,MATCH('1.5 Residential Penetration'!$A396,'[30]1.6 Suburb to SA2'!$A$2:$A$467,0))</f>
        <v>Eyre Peninsula and South West</v>
      </c>
      <c r="I396" s="4" t="str">
        <f>INDEX('[30]1.6 Suburb to SA2'!$D$2:$D$467,MATCH('1.5 Residential Penetration'!$A396,'[30]1.6 Suburb to SA2'!$A$2:$A$467,0))</f>
        <v>South Australia - Outback</v>
      </c>
      <c r="J396" s="4">
        <f>SUMIF('1.1-1 AGN Customer Numbers'!$A$6:$A$418,$A396,'1.1-1 AGN Customer Numbers'!$D$6:$D$418)</f>
        <v>1</v>
      </c>
      <c r="V396" s="52" t="s">
        <v>220</v>
      </c>
      <c r="W396" s="50">
        <v>1099</v>
      </c>
      <c r="X396" s="50">
        <v>1385</v>
      </c>
    </row>
    <row r="397" spans="1:24" x14ac:dyDescent="0.25">
      <c r="A397" s="44" t="s">
        <v>63</v>
      </c>
      <c r="B397" s="4">
        <f>SUMIF('1.1-1 AGN Customer Numbers'!$A$6:$A$418,$A397,'1.1-1 AGN Customer Numbers'!$C$6:$C$418)</f>
        <v>1053</v>
      </c>
      <c r="C397" s="4">
        <f>IFERROR(INDEX('[30]1.6 AGN New Res Conn by suburb'!$H$2:$H$377,MATCH($A397,'[30]1.6 AGN New Res Conn by suburb'!$A$2:$A$377,0)),"")</f>
        <v>89</v>
      </c>
      <c r="D397" s="56">
        <f t="shared" si="27"/>
        <v>8.4520417853751181E-2</v>
      </c>
      <c r="E397" s="4">
        <f>IFERROR(INDEX('1.1-2 SAPN-Mar18'!$B$2:$B$1621,MATCH($A397,'1.1-2 SAPN-Mar18'!$A$2:$A$1621,0)),"")</f>
        <v>3223</v>
      </c>
      <c r="F397" s="56">
        <f t="shared" si="28"/>
        <v>0.32671424139000932</v>
      </c>
      <c r="G397" s="4">
        <f>VALUE(IFERROR(INDEX('[31]All MIRNs SA'!$B$5:$B$422,MATCH($A397,'[31]All MIRNs SA'!$A$5:$A$422,0)),""))</f>
        <v>5608</v>
      </c>
      <c r="H397" s="4" t="str">
        <f>INDEX('[30]1.6 Suburb to SA2'!$C$2:$C$467,MATCH('1.5 Residential Penetration'!$A397,'[30]1.6 Suburb to SA2'!$A$2:$A$467,0))</f>
        <v>Eyre Peninsula and South West</v>
      </c>
      <c r="I397" s="4" t="str">
        <f>INDEX('[30]1.6 Suburb to SA2'!$D$2:$D$467,MATCH('1.5 Residential Penetration'!$A397,'[30]1.6 Suburb to SA2'!$A$2:$A$467,0))</f>
        <v>South Australia - Outback</v>
      </c>
      <c r="J397" s="4">
        <f>SUMIF('1.1-1 AGN Customer Numbers'!$A$6:$A$418,$A397,'1.1-1 AGN Customer Numbers'!$D$6:$D$418)</f>
        <v>63</v>
      </c>
      <c r="V397" s="52" t="s">
        <v>204</v>
      </c>
      <c r="W397" s="50">
        <v>1361</v>
      </c>
      <c r="X397" s="50">
        <v>1805</v>
      </c>
    </row>
    <row r="398" spans="1:24" x14ac:dyDescent="0.25">
      <c r="A398" s="44" t="s">
        <v>62</v>
      </c>
      <c r="B398" s="4">
        <f>SUMIF('1.1-1 AGN Customer Numbers'!$A$6:$A$418,$A398,'1.1-1 AGN Customer Numbers'!$C$6:$C$418)</f>
        <v>354</v>
      </c>
      <c r="C398" s="4">
        <f>IFERROR(INDEX('[30]1.6 AGN New Res Conn by suburb'!$H$2:$H$377,MATCH($A398,'[30]1.6 AGN New Res Conn by suburb'!$A$2:$A$377,0)),"")</f>
        <v>8</v>
      </c>
      <c r="D398" s="56">
        <f t="shared" si="27"/>
        <v>2.2598870056497175E-2</v>
      </c>
      <c r="E398" s="4">
        <f>IFERROR(INDEX('1.1-2 SAPN-Mar18'!$B$2:$B$1621,MATCH($A398,'1.1-2 SAPN-Mar18'!$A$2:$A$1621,0)),"")</f>
        <v>1275</v>
      </c>
      <c r="F398" s="56">
        <f t="shared" si="28"/>
        <v>0.27764705882352941</v>
      </c>
      <c r="G398" s="4">
        <f>VALUE(IFERROR(INDEX('[31]All MIRNs SA'!$B$5:$B$422,MATCH($A398,'[31]All MIRNs SA'!$A$5:$A$422,0)),""))</f>
        <v>5600</v>
      </c>
      <c r="H398" s="4" t="str">
        <f>INDEX('[30]1.6 Suburb to SA2'!$C$2:$C$467,MATCH('1.5 Residential Penetration'!$A398,'[30]1.6 Suburb to SA2'!$A$2:$A$467,0))</f>
        <v>Eyre Peninsula and South West</v>
      </c>
      <c r="I398" s="4" t="str">
        <f>INDEX('[30]1.6 Suburb to SA2'!$D$2:$D$467,MATCH('1.5 Residential Penetration'!$A398,'[30]1.6 Suburb to SA2'!$A$2:$A$467,0))</f>
        <v>South Australia - Outback</v>
      </c>
      <c r="J398" s="4">
        <f>SUMIF('1.1-1 AGN Customer Numbers'!$A$6:$A$418,$A398,'1.1-1 AGN Customer Numbers'!$D$6:$D$418)</f>
        <v>13</v>
      </c>
      <c r="V398" s="52" t="s">
        <v>203</v>
      </c>
      <c r="W398" s="50">
        <v>748</v>
      </c>
      <c r="X398" s="50">
        <v>970</v>
      </c>
    </row>
    <row r="399" spans="1:24" x14ac:dyDescent="0.25">
      <c r="A399" s="44" t="s">
        <v>60</v>
      </c>
      <c r="B399" s="4">
        <f>SUMIF('1.1-1 AGN Customer Numbers'!$A$6:$A$418,$A399,'1.1-1 AGN Customer Numbers'!$C$6:$C$418)</f>
        <v>1242</v>
      </c>
      <c r="C399" s="4">
        <f>IFERROR(INDEX('[30]1.6 AGN New Res Conn by suburb'!$H$2:$H$377,MATCH($A399,'[30]1.6 AGN New Res Conn by suburb'!$A$2:$A$377,0)),"")</f>
        <v>71</v>
      </c>
      <c r="D399" s="56">
        <f t="shared" si="27"/>
        <v>5.7165861513687598E-2</v>
      </c>
      <c r="E399" s="4">
        <f>IFERROR(INDEX('1.1-2 SAPN-Mar18'!$B$2:$B$1621,MATCH($A399,'1.1-2 SAPN-Mar18'!$A$2:$A$1621,0)),"")</f>
        <v>3440</v>
      </c>
      <c r="F399" s="56">
        <f t="shared" si="28"/>
        <v>0.36104651162790696</v>
      </c>
      <c r="G399" s="4">
        <f>VALUE(IFERROR(INDEX('[31]All MIRNs SA'!$B$5:$B$422,MATCH($A399,'[31]All MIRNs SA'!$A$5:$A$422,0)),""))</f>
        <v>5608</v>
      </c>
      <c r="H399" s="4" t="str">
        <f>INDEX('[30]1.6 Suburb to SA2'!$C$2:$C$467,MATCH('1.5 Residential Penetration'!$A399,'[30]1.6 Suburb to SA2'!$A$2:$A$467,0))</f>
        <v>Eyre Peninsula and South West</v>
      </c>
      <c r="I399" s="4" t="str">
        <f>INDEX('[30]1.6 Suburb to SA2'!$D$2:$D$467,MATCH('1.5 Residential Penetration'!$A399,'[30]1.6 Suburb to SA2'!$A$2:$A$467,0))</f>
        <v>South Australia - Outback</v>
      </c>
      <c r="J399" s="4">
        <f>SUMIF('1.1-1 AGN Customer Numbers'!$A$6:$A$418,$A399,'1.1-1 AGN Customer Numbers'!$D$6:$D$418)</f>
        <v>14</v>
      </c>
      <c r="V399" s="52" t="s">
        <v>158</v>
      </c>
      <c r="W399" s="50">
        <v>463</v>
      </c>
      <c r="X399" s="50">
        <v>545</v>
      </c>
    </row>
    <row r="400" spans="1:24" x14ac:dyDescent="0.25">
      <c r="A400" s="44" t="s">
        <v>58</v>
      </c>
      <c r="B400" s="4">
        <f>SUMIF('1.1-1 AGN Customer Numbers'!$A$6:$A$418,$A400,'1.1-1 AGN Customer Numbers'!$C$6:$C$418)</f>
        <v>757</v>
      </c>
      <c r="C400" s="4">
        <f>IFERROR(INDEX('[30]1.6 AGN New Res Conn by suburb'!$H$2:$H$377,MATCH($A400,'[30]1.6 AGN New Res Conn by suburb'!$A$2:$A$377,0)),"")</f>
        <v>35</v>
      </c>
      <c r="D400" s="56">
        <f t="shared" si="27"/>
        <v>4.6235138705416116E-2</v>
      </c>
      <c r="E400" s="4">
        <f>IFERROR(INDEX('1.1-2 SAPN-Mar18'!$B$2:$B$1621,MATCH($A400,'1.1-2 SAPN-Mar18'!$A$2:$A$1621,0)),"")</f>
        <v>1613</v>
      </c>
      <c r="F400" s="56">
        <f t="shared" si="28"/>
        <v>0.46931184128952264</v>
      </c>
      <c r="G400" s="4">
        <f>VALUE(IFERROR(INDEX('[31]All MIRNs SA'!$B$5:$B$422,MATCH($A400,'[31]All MIRNs SA'!$A$5:$A$422,0)),""))</f>
        <v>5118</v>
      </c>
      <c r="H400" s="4" t="str">
        <f>INDEX('[30]1.6 Suburb to SA2'!$C$2:$C$467,MATCH('1.5 Residential Penetration'!$A400,'[30]1.6 Suburb to SA2'!$A$2:$A$467,0))</f>
        <v>Gawler - Two Wells</v>
      </c>
      <c r="I400" s="4" t="str">
        <f>INDEX('[30]1.6 Suburb to SA2'!$D$2:$D$467,MATCH('1.5 Residential Penetration'!$A400,'[30]1.6 Suburb to SA2'!$A$2:$A$467,0))</f>
        <v>Adelaide - North</v>
      </c>
      <c r="J400" s="4">
        <f>SUMIF('1.1-1 AGN Customer Numbers'!$A$6:$A$418,$A400,'1.1-1 AGN Customer Numbers'!$D$6:$D$418)</f>
        <v>9</v>
      </c>
      <c r="V400" s="52" t="s">
        <v>135</v>
      </c>
      <c r="W400" s="50">
        <v>215</v>
      </c>
      <c r="X400" s="50">
        <v>2195</v>
      </c>
    </row>
    <row r="401" spans="1:24" x14ac:dyDescent="0.25">
      <c r="A401" s="44" t="s">
        <v>56</v>
      </c>
      <c r="B401" s="4">
        <f>SUMIF('1.1-1 AGN Customer Numbers'!$A$6:$A$418,$A401,'1.1-1 AGN Customer Numbers'!$C$6:$C$418)</f>
        <v>2081</v>
      </c>
      <c r="C401" s="4">
        <f>IFERROR(INDEX('[30]1.6 AGN New Res Conn by suburb'!$H$2:$H$377,MATCH($A401,'[30]1.6 AGN New Res Conn by suburb'!$A$2:$A$377,0)),"")</f>
        <v>270</v>
      </c>
      <c r="D401" s="56">
        <f t="shared" si="27"/>
        <v>0.12974531475252282</v>
      </c>
      <c r="E401" s="4">
        <f>IFERROR(INDEX('1.1-2 SAPN-Mar18'!$B$2:$B$1621,MATCH($A401,'1.1-2 SAPN-Mar18'!$A$2:$A$1621,0)),"")</f>
        <v>2403</v>
      </c>
      <c r="F401" s="56">
        <f t="shared" si="28"/>
        <v>0.86600083229296709</v>
      </c>
      <c r="G401" s="4">
        <f>VALUE(IFERROR(INDEX('[31]All MIRNs SA'!$B$5:$B$422,MATCH($A401,'[31]All MIRNs SA'!$A$5:$A$422,0)),""))</f>
        <v>5087</v>
      </c>
      <c r="H401" s="4" t="str">
        <f>INDEX('[30]1.6 Suburb to SA2'!$C$2:$C$467,MATCH('1.5 Residential Penetration'!$A401,'[30]1.6 Suburb to SA2'!$A$2:$A$467,0))</f>
        <v>Port Adelaide - East</v>
      </c>
      <c r="I401" s="4" t="str">
        <f>INDEX('[30]1.6 Suburb to SA2'!$D$2:$D$467,MATCH('1.5 Residential Penetration'!$A401,'[30]1.6 Suburb to SA2'!$A$2:$A$467,0))</f>
        <v>Adelaide - North</v>
      </c>
      <c r="J401" s="4">
        <f>SUMIF('1.1-1 AGN Customer Numbers'!$A$6:$A$418,$A401,'1.1-1 AGN Customer Numbers'!$D$6:$D$418)</f>
        <v>28</v>
      </c>
      <c r="V401" s="52" t="s">
        <v>695</v>
      </c>
      <c r="W401" s="50">
        <v>0</v>
      </c>
      <c r="X401" s="50">
        <v>2251</v>
      </c>
    </row>
    <row r="402" spans="1:24" x14ac:dyDescent="0.25">
      <c r="A402" s="44" t="s">
        <v>54</v>
      </c>
      <c r="B402" s="4">
        <f>SUMIF('1.1-1 AGN Customer Numbers'!$A$6:$A$418,$A402,'1.1-1 AGN Customer Numbers'!$C$6:$C$418)</f>
        <v>131</v>
      </c>
      <c r="C402" s="4" t="str">
        <f>IFERROR(INDEX('[30]1.6 AGN New Res Conn by suburb'!$H$2:$H$377,MATCH($A402,'[30]1.6 AGN New Res Conn by suburb'!$A$2:$A$377,0)),"")</f>
        <v/>
      </c>
      <c r="D402" s="56" t="str">
        <f t="shared" si="27"/>
        <v/>
      </c>
      <c r="E402" s="4">
        <f>IFERROR(INDEX('1.1-2 SAPN-Mar18'!$B$2:$B$1621,MATCH($A402,'1.1-2 SAPN-Mar18'!$A$2:$A$1621,0)),"")</f>
        <v>249</v>
      </c>
      <c r="F402" s="56">
        <f t="shared" si="28"/>
        <v>0.52610441767068272</v>
      </c>
      <c r="G402" s="4">
        <f>VALUE(IFERROR(INDEX('[31]All MIRNs SA'!$B$5:$B$422,MATCH($A402,'[31]All MIRNs SA'!$A$5:$A$422,0)),""))</f>
        <v>5013</v>
      </c>
      <c r="H402" s="4" t="str">
        <f>INDEX('[30]1.6 Suburb to SA2'!$C$2:$C$467,MATCH('1.5 Residential Penetration'!$A402,'[30]1.6 Suburb to SA2'!$A$2:$A$467,0))</f>
        <v>Port Adelaide - West</v>
      </c>
      <c r="I402" s="4" t="str">
        <f>INDEX('[30]1.6 Suburb to SA2'!$D$2:$D$467,MATCH('1.5 Residential Penetration'!$A402,'[30]1.6 Suburb to SA2'!$A$2:$A$467,0))</f>
        <v>Adelaide - West</v>
      </c>
      <c r="J402" s="4">
        <f>SUMIF('1.1-1 AGN Customer Numbers'!$A$6:$A$418,$A402,'1.1-1 AGN Customer Numbers'!$D$6:$D$418)</f>
        <v>85</v>
      </c>
      <c r="V402" s="51" t="s">
        <v>1786</v>
      </c>
      <c r="W402" s="50"/>
      <c r="X402" s="50"/>
    </row>
    <row r="403" spans="1:24" x14ac:dyDescent="0.25">
      <c r="A403" s="44" t="s">
        <v>52</v>
      </c>
      <c r="B403" s="4">
        <f>SUMIF('1.1-1 AGN Customer Numbers'!$A$6:$A$418,$A403,'1.1-1 AGN Customer Numbers'!$C$6:$C$418)</f>
        <v>3834</v>
      </c>
      <c r="C403" s="4">
        <f>IFERROR(INDEX('[30]1.6 AGN New Res Conn by suburb'!$H$2:$H$377,MATCH($A403,'[30]1.6 AGN New Res Conn by suburb'!$A$2:$A$377,0)),"")</f>
        <v>211</v>
      </c>
      <c r="D403" s="56">
        <f t="shared" si="27"/>
        <v>5.5033907146583204E-2</v>
      </c>
      <c r="E403" s="4">
        <f>IFERROR(INDEX('1.1-2 SAPN-Mar18'!$B$2:$B$1621,MATCH($A403,'1.1-2 SAPN-Mar18'!$A$2:$A$1621,0)),"")</f>
        <v>4202</v>
      </c>
      <c r="F403" s="56">
        <f t="shared" si="28"/>
        <v>0.9124226558781533</v>
      </c>
      <c r="G403" s="4">
        <f>VALUE(IFERROR(INDEX('[31]All MIRNs SA'!$B$5:$B$422,MATCH($A403,'[31]All MIRNs SA'!$A$5:$A$422,0)),""))</f>
        <v>5162</v>
      </c>
      <c r="H403" s="4" t="str">
        <f>INDEX('[30]1.6 Suburb to SA2'!$C$2:$C$467,MATCH('1.5 Residential Penetration'!$A403,'[30]1.6 Suburb to SA2'!$A$2:$A$467,0))</f>
        <v>Onkaparinga</v>
      </c>
      <c r="I403" s="4" t="str">
        <f>INDEX('[30]1.6 Suburb to SA2'!$D$2:$D$467,MATCH('1.5 Residential Penetration'!$A403,'[30]1.6 Suburb to SA2'!$A$2:$A$467,0))</f>
        <v>Adelaide - South</v>
      </c>
      <c r="J403" s="4">
        <f>SUMIF('1.1-1 AGN Customer Numbers'!$A$6:$A$418,$A403,'1.1-1 AGN Customer Numbers'!$D$6:$D$418)</f>
        <v>18</v>
      </c>
      <c r="V403" s="52" t="s">
        <v>1785</v>
      </c>
      <c r="W403" s="50">
        <v>0</v>
      </c>
      <c r="X403" s="50">
        <v>0</v>
      </c>
    </row>
    <row r="404" spans="1:24" x14ac:dyDescent="0.25">
      <c r="A404" s="44" t="s">
        <v>50</v>
      </c>
      <c r="B404" s="4">
        <f>SUMIF('1.1-1 AGN Customer Numbers'!$A$6:$A$418,$A404,'1.1-1 AGN Customer Numbers'!$C$6:$C$418)</f>
        <v>140</v>
      </c>
      <c r="C404" s="4">
        <f>IFERROR(INDEX('[30]1.6 AGN New Res Conn by suburb'!$H$2:$H$377,MATCH($A404,'[30]1.6 AGN New Res Conn by suburb'!$A$2:$A$377,0)),"")</f>
        <v>2</v>
      </c>
      <c r="D404" s="56">
        <f t="shared" si="27"/>
        <v>1.4285714285714285E-2</v>
      </c>
      <c r="E404" s="4">
        <f>IFERROR(INDEX('1.1-2 SAPN-Mar18'!$B$2:$B$1621,MATCH($A404,'1.1-2 SAPN-Mar18'!$A$2:$A$1621,0)),"")</f>
        <v>224</v>
      </c>
      <c r="F404" s="56">
        <f t="shared" si="28"/>
        <v>0.625</v>
      </c>
      <c r="G404" s="4">
        <f>VALUE(IFERROR(INDEX('[31]All MIRNs SA'!$B$5:$B$422,MATCH($A404,'[31]All MIRNs SA'!$A$5:$A$422,0)),""))</f>
        <v>5072</v>
      </c>
      <c r="H404" s="4" t="str">
        <f>INDEX('[30]1.6 Suburb to SA2'!$C$2:$C$467,MATCH('1.5 Residential Penetration'!$A404,'[30]1.6 Suburb to SA2'!$A$2:$A$467,0))</f>
        <v>Adelaide Hills</v>
      </c>
      <c r="I404" s="4" t="str">
        <f>INDEX('[30]1.6 Suburb to SA2'!$D$2:$D$467,MATCH('1.5 Residential Penetration'!$A404,'[30]1.6 Suburb to SA2'!$A$2:$A$467,0))</f>
        <v>Adelaide - Central and Hills</v>
      </c>
      <c r="J404" s="4">
        <f>SUMIF('1.1-1 AGN Customer Numbers'!$A$6:$A$418,$A404,'1.1-1 AGN Customer Numbers'!$D$6:$D$418)</f>
        <v>4</v>
      </c>
      <c r="V404" s="52" t="s">
        <v>66</v>
      </c>
      <c r="W404" s="50">
        <v>673</v>
      </c>
      <c r="X404" s="50">
        <v>1781</v>
      </c>
    </row>
    <row r="405" spans="1:24" x14ac:dyDescent="0.25">
      <c r="A405" s="44" t="s">
        <v>48</v>
      </c>
      <c r="B405" s="4">
        <f>SUMIF('1.1-1 AGN Customer Numbers'!$A$6:$A$418,$A405,'1.1-1 AGN Customer Numbers'!$C$6:$C$418)</f>
        <v>718</v>
      </c>
      <c r="C405" s="4">
        <f>IFERROR(INDEX('[30]1.6 AGN New Res Conn by suburb'!$H$2:$H$377,MATCH($A405,'[30]1.6 AGN New Res Conn by suburb'!$A$2:$A$377,0)),"")</f>
        <v>126</v>
      </c>
      <c r="D405" s="56">
        <f t="shared" si="27"/>
        <v>0.17548746518105848</v>
      </c>
      <c r="E405" s="4">
        <f>IFERROR(INDEX('1.1-2 SAPN-Mar18'!$B$2:$B$1621,MATCH($A405,'1.1-2 SAPN-Mar18'!$A$2:$A$1621,0)),"")</f>
        <v>962</v>
      </c>
      <c r="F405" s="56">
        <f t="shared" si="28"/>
        <v>0.74636174636174635</v>
      </c>
      <c r="G405" s="4">
        <f>VALUE(IFERROR(INDEX('[31]All MIRNs SA'!$B$5:$B$422,MATCH($A405,'[31]All MIRNs SA'!$A$5:$A$422,0)),""))</f>
        <v>5011</v>
      </c>
      <c r="H405" s="4" t="str">
        <f>INDEX('[30]1.6 Suburb to SA2'!$C$2:$C$467,MATCH('1.5 Residential Penetration'!$A405,'[30]1.6 Suburb to SA2'!$A$2:$A$467,0))</f>
        <v>Charles Sturt</v>
      </c>
      <c r="I405" s="4" t="str">
        <f>INDEX('[30]1.6 Suburb to SA2'!$D$2:$D$467,MATCH('1.5 Residential Penetration'!$A405,'[30]1.6 Suburb to SA2'!$A$2:$A$467,0))</f>
        <v>Adelaide - West</v>
      </c>
      <c r="J405" s="4">
        <f>SUMIF('1.1-1 AGN Customer Numbers'!$A$6:$A$418,$A405,'1.1-1 AGN Customer Numbers'!$D$6:$D$418)</f>
        <v>40</v>
      </c>
      <c r="V405" s="52" t="s">
        <v>65</v>
      </c>
      <c r="W405" s="50">
        <v>758</v>
      </c>
      <c r="X405" s="50">
        <v>818</v>
      </c>
    </row>
    <row r="406" spans="1:24" x14ac:dyDescent="0.25">
      <c r="A406" s="44" t="s">
        <v>47</v>
      </c>
      <c r="B406" s="4">
        <f>SUMIF('1.1-1 AGN Customer Numbers'!$A$6:$A$418,$A406,'1.1-1 AGN Customer Numbers'!$C$6:$C$418)</f>
        <v>877</v>
      </c>
      <c r="C406" s="4">
        <f>IFERROR(INDEX('[30]1.6 AGN New Res Conn by suburb'!$H$2:$H$377,MATCH($A406,'[30]1.6 AGN New Res Conn by suburb'!$A$2:$A$377,0)),"")</f>
        <v>53</v>
      </c>
      <c r="D406" s="56">
        <f t="shared" si="27"/>
        <v>6.0433295324971492E-2</v>
      </c>
      <c r="E406" s="4">
        <f>IFERROR(INDEX('1.1-2 SAPN-Mar18'!$B$2:$B$1621,MATCH($A406,'1.1-2 SAPN-Mar18'!$A$2:$A$1621,0)),"")</f>
        <v>1020</v>
      </c>
      <c r="F406" s="56">
        <f t="shared" si="28"/>
        <v>0.8598039215686275</v>
      </c>
      <c r="G406" s="4">
        <f>VALUE(IFERROR(INDEX('[31]All MIRNs SA'!$B$5:$B$422,MATCH($A406,'[31]All MIRNs SA'!$A$5:$A$422,0)),""))</f>
        <v>5012</v>
      </c>
      <c r="H406" s="4" t="str">
        <f>INDEX('[30]1.6 Suburb to SA2'!$C$2:$C$467,MATCH('1.5 Residential Penetration'!$A406,'[30]1.6 Suburb to SA2'!$A$2:$A$467,0))</f>
        <v>Charles Sturt</v>
      </c>
      <c r="I406" s="4" t="str">
        <f>INDEX('[30]1.6 Suburb to SA2'!$D$2:$D$467,MATCH('1.5 Residential Penetration'!$A406,'[30]1.6 Suburb to SA2'!$A$2:$A$467,0))</f>
        <v>Adelaide - West</v>
      </c>
      <c r="J406" s="4">
        <f>SUMIF('1.1-1 AGN Customer Numbers'!$A$6:$A$418,$A406,'1.1-1 AGN Customer Numbers'!$D$6:$D$418)</f>
        <v>27</v>
      </c>
      <c r="V406" s="52" t="s">
        <v>63</v>
      </c>
      <c r="W406" s="50">
        <v>1048</v>
      </c>
      <c r="X406" s="50">
        <v>3223</v>
      </c>
    </row>
    <row r="407" spans="1:24" x14ac:dyDescent="0.25">
      <c r="A407" s="44" t="s">
        <v>46</v>
      </c>
      <c r="B407" s="4">
        <f>SUMIF('1.1-1 AGN Customer Numbers'!$A$6:$A$418,$A407,'1.1-1 AGN Customer Numbers'!$C$6:$C$418)</f>
        <v>890</v>
      </c>
      <c r="C407" s="4">
        <f>IFERROR(INDEX('[30]1.6 AGN New Res Conn by suburb'!$H$2:$H$377,MATCH($A407,'[30]1.6 AGN New Res Conn by suburb'!$A$2:$A$377,0)),"")</f>
        <v>69</v>
      </c>
      <c r="D407" s="56">
        <f t="shared" si="27"/>
        <v>7.7528089887640456E-2</v>
      </c>
      <c r="E407" s="4">
        <f>IFERROR(INDEX('1.1-2 SAPN-Mar18'!$B$2:$B$1621,MATCH($A407,'1.1-2 SAPN-Mar18'!$A$2:$A$1621,0)),"")</f>
        <v>1096</v>
      </c>
      <c r="F407" s="56">
        <f t="shared" si="28"/>
        <v>0.81204379562043794</v>
      </c>
      <c r="G407" s="4">
        <f>VALUE(IFERROR(INDEX('[31]All MIRNs SA'!$B$5:$B$422,MATCH($A407,'[31]All MIRNs SA'!$A$5:$A$422,0)),""))</f>
        <v>5012</v>
      </c>
      <c r="H407" s="4" t="str">
        <f>INDEX('[30]1.6 Suburb to SA2'!$C$2:$C$467,MATCH('1.5 Residential Penetration'!$A407,'[30]1.6 Suburb to SA2'!$A$2:$A$467,0))</f>
        <v>Charles Sturt</v>
      </c>
      <c r="I407" s="4" t="str">
        <f>INDEX('[30]1.6 Suburb to SA2'!$D$2:$D$467,MATCH('1.5 Residential Penetration'!$A407,'[30]1.6 Suburb to SA2'!$A$2:$A$467,0))</f>
        <v>Adelaide - West</v>
      </c>
      <c r="J407" s="4">
        <f>SUMIF('1.1-1 AGN Customer Numbers'!$A$6:$A$418,$A407,'1.1-1 AGN Customer Numbers'!$D$6:$D$418)</f>
        <v>22</v>
      </c>
      <c r="V407" s="52" t="s">
        <v>62</v>
      </c>
      <c r="W407" s="50">
        <v>353</v>
      </c>
      <c r="X407" s="50">
        <v>1275</v>
      </c>
    </row>
    <row r="408" spans="1:24" x14ac:dyDescent="0.25">
      <c r="A408" s="44" t="s">
        <v>44</v>
      </c>
      <c r="B408" s="4">
        <f>SUMIF('1.1-1 AGN Customer Numbers'!$A$6:$A$418,$A408,'1.1-1 AGN Customer Numbers'!$C$6:$C$418)</f>
        <v>641</v>
      </c>
      <c r="C408" s="4">
        <f>IFERROR(INDEX('[30]1.6 AGN New Res Conn by suburb'!$H$2:$H$377,MATCH($A408,'[30]1.6 AGN New Res Conn by suburb'!$A$2:$A$377,0)),"")</f>
        <v>40</v>
      </c>
      <c r="D408" s="56">
        <f t="shared" si="27"/>
        <v>6.2402496099843996E-2</v>
      </c>
      <c r="E408" s="4">
        <f>IFERROR(INDEX('1.1-2 SAPN-Mar18'!$B$2:$B$1621,MATCH($A408,'1.1-2 SAPN-Mar18'!$A$2:$A$1621,0)),"")</f>
        <v>742</v>
      </c>
      <c r="F408" s="56">
        <f t="shared" si="28"/>
        <v>0.86388140161725069</v>
      </c>
      <c r="G408" s="4">
        <f>VALUE(IFERROR(INDEX('[31]All MIRNs SA'!$B$5:$B$422,MATCH($A408,'[31]All MIRNs SA'!$A$5:$A$422,0)),""))</f>
        <v>5011</v>
      </c>
      <c r="H408" s="4" t="str">
        <f>INDEX('[30]1.6 Suburb to SA2'!$C$2:$C$467,MATCH('1.5 Residential Penetration'!$A408,'[30]1.6 Suburb to SA2'!$A$2:$A$467,0))</f>
        <v>Charles Sturt</v>
      </c>
      <c r="I408" s="4" t="str">
        <f>INDEX('[30]1.6 Suburb to SA2'!$D$2:$D$467,MATCH('1.5 Residential Penetration'!$A408,'[30]1.6 Suburb to SA2'!$A$2:$A$467,0))</f>
        <v>Adelaide - West</v>
      </c>
      <c r="J408" s="4">
        <f>SUMIF('1.1-1 AGN Customer Numbers'!$A$6:$A$418,$A408,'1.1-1 AGN Customer Numbers'!$D$6:$D$418)</f>
        <v>23</v>
      </c>
      <c r="V408" s="52" t="s">
        <v>60</v>
      </c>
      <c r="W408" s="50">
        <v>1240</v>
      </c>
      <c r="X408" s="50">
        <v>3440</v>
      </c>
    </row>
    <row r="409" spans="1:24" x14ac:dyDescent="0.25">
      <c r="A409" s="44" t="s">
        <v>43</v>
      </c>
      <c r="B409" s="4">
        <f>SUMIF('1.1-1 AGN Customer Numbers'!$A$6:$A$418,$A409,'1.1-1 AGN Customer Numbers'!$C$6:$C$418)</f>
        <v>1142</v>
      </c>
      <c r="C409" s="4">
        <f>IFERROR(INDEX('[30]1.6 AGN New Res Conn by suburb'!$H$2:$H$377,MATCH($A409,'[30]1.6 AGN New Res Conn by suburb'!$A$2:$A$377,0)),"")</f>
        <v>143</v>
      </c>
      <c r="D409" s="56">
        <f t="shared" si="27"/>
        <v>0.12521891418563924</v>
      </c>
      <c r="E409" s="4">
        <f>IFERROR(INDEX('1.1-2 SAPN-Mar18'!$B$2:$B$1621,MATCH($A409,'1.1-2 SAPN-Mar18'!$A$2:$A$1621,0)),"")</f>
        <v>1386</v>
      </c>
      <c r="F409" s="56">
        <f t="shared" si="28"/>
        <v>0.82395382395382399</v>
      </c>
      <c r="G409" s="4">
        <f>VALUE(IFERROR(INDEX('[31]All MIRNs SA'!$B$5:$B$422,MATCH($A409,'[31]All MIRNs SA'!$A$5:$A$422,0)),""))</f>
        <v>5011</v>
      </c>
      <c r="H409" s="4" t="str">
        <f>INDEX('[30]1.6 Suburb to SA2'!$C$2:$C$467,MATCH('1.5 Residential Penetration'!$A409,'[30]1.6 Suburb to SA2'!$A$2:$A$467,0))</f>
        <v>Charles Sturt</v>
      </c>
      <c r="I409" s="4" t="str">
        <f>INDEX('[30]1.6 Suburb to SA2'!$D$2:$D$467,MATCH('1.5 Residential Penetration'!$A409,'[30]1.6 Suburb to SA2'!$A$2:$A$467,0))</f>
        <v>Adelaide - West</v>
      </c>
      <c r="J409" s="4">
        <f>SUMIF('1.1-1 AGN Customer Numbers'!$A$6:$A$418,$A409,'1.1-1 AGN Customer Numbers'!$D$6:$D$418)</f>
        <v>38</v>
      </c>
      <c r="V409" s="51" t="s">
        <v>1784</v>
      </c>
      <c r="W409" s="50"/>
      <c r="X409" s="50"/>
    </row>
    <row r="410" spans="1:24" x14ac:dyDescent="0.25">
      <c r="A410" s="44" t="s">
        <v>42</v>
      </c>
      <c r="B410" s="4">
        <f>SUMIF('1.1-1 AGN Customer Numbers'!$A$6:$A$418,$A410,'1.1-1 AGN Customer Numbers'!$C$6:$C$418)</f>
        <v>1220</v>
      </c>
      <c r="C410" s="4">
        <f>IFERROR(INDEX('[30]1.6 AGN New Res Conn by suburb'!$H$2:$H$377,MATCH($A410,'[30]1.6 AGN New Res Conn by suburb'!$A$2:$A$377,0)),"")</f>
        <v>244</v>
      </c>
      <c r="D410" s="56">
        <f t="shared" si="27"/>
        <v>0.2</v>
      </c>
      <c r="E410" s="4">
        <f>IFERROR(INDEX('1.1-2 SAPN-Mar18'!$B$2:$B$1621,MATCH($A410,'1.1-2 SAPN-Mar18'!$A$2:$A$1621,0)),"")</f>
        <v>1471</v>
      </c>
      <c r="F410" s="56">
        <f t="shared" si="28"/>
        <v>0.82936777702243369</v>
      </c>
      <c r="G410" s="4">
        <f>VALUE(IFERROR(INDEX('[31]All MIRNs SA'!$B$5:$B$422,MATCH($A410,'[31]All MIRNs SA'!$A$5:$A$422,0)),""))</f>
        <v>5011</v>
      </c>
      <c r="H410" s="4" t="str">
        <f>INDEX('[30]1.6 Suburb to SA2'!$C$2:$C$467,MATCH('1.5 Residential Penetration'!$A410,'[30]1.6 Suburb to SA2'!$A$2:$A$467,0))</f>
        <v>Charles Sturt</v>
      </c>
      <c r="I410" s="4" t="str">
        <f>INDEX('[30]1.6 Suburb to SA2'!$D$2:$D$467,MATCH('1.5 Residential Penetration'!$A410,'[30]1.6 Suburb to SA2'!$A$2:$A$467,0))</f>
        <v>Adelaide - West</v>
      </c>
      <c r="J410" s="4">
        <f>SUMIF('1.1-1 AGN Customer Numbers'!$A$6:$A$418,$A410,'1.1-1 AGN Customer Numbers'!$D$6:$D$418)</f>
        <v>13</v>
      </c>
      <c r="V410" s="52" t="s">
        <v>532</v>
      </c>
      <c r="W410" s="50">
        <v>79</v>
      </c>
      <c r="X410" s="50">
        <v>2041</v>
      </c>
    </row>
    <row r="411" spans="1:24" x14ac:dyDescent="0.25">
      <c r="A411" s="44" t="s">
        <v>40</v>
      </c>
      <c r="B411" s="4">
        <f>SUMIF('1.1-1 AGN Customer Numbers'!$A$6:$A$418,$A411,'1.1-1 AGN Customer Numbers'!$C$6:$C$418)</f>
        <v>120</v>
      </c>
      <c r="C411" s="4">
        <f>IFERROR(INDEX('[30]1.6 AGN New Res Conn by suburb'!$H$2:$H$377,MATCH($A411,'[30]1.6 AGN New Res Conn by suburb'!$A$2:$A$377,0)),"")</f>
        <v>92</v>
      </c>
      <c r="D411" s="56">
        <f t="shared" si="27"/>
        <v>0.76666666666666672</v>
      </c>
      <c r="E411" s="4">
        <f>IFERROR(INDEX('1.1-2 SAPN-Mar18'!$B$2:$B$1621,MATCH($A411,'1.1-2 SAPN-Mar18'!$A$2:$A$1621,0)),"")</f>
        <v>370</v>
      </c>
      <c r="F411" s="56">
        <f t="shared" si="28"/>
        <v>0.32432432432432434</v>
      </c>
      <c r="G411" s="4">
        <f>VALUE(IFERROR(INDEX('[31]All MIRNs SA'!$B$5:$B$422,MATCH($A411,'[31]All MIRNs SA'!$A$5:$A$422,0)),""))</f>
        <v>5291</v>
      </c>
      <c r="H411" s="4" t="str">
        <f>INDEX('[30]1.6 Suburb to SA2'!$C$2:$C$467,MATCH('1.5 Residential Penetration'!$A411,'[30]1.6 Suburb to SA2'!$A$2:$A$467,0))</f>
        <v>Limestone Coast</v>
      </c>
      <c r="I411" s="4" t="str">
        <f>INDEX('[30]1.6 Suburb to SA2'!$D$2:$D$467,MATCH('1.5 Residential Penetration'!$A411,'[30]1.6 Suburb to SA2'!$A$2:$A$467,0))</f>
        <v>South Australia - South East</v>
      </c>
      <c r="J411" s="4">
        <f>SUMIF('1.1-1 AGN Customer Numbers'!$A$6:$A$418,$A411,'1.1-1 AGN Customer Numbers'!$D$6:$D$418)</f>
        <v>1</v>
      </c>
      <c r="V411" s="52" t="s">
        <v>1607</v>
      </c>
      <c r="W411" s="50">
        <v>0</v>
      </c>
      <c r="X411" s="50">
        <v>67</v>
      </c>
    </row>
    <row r="412" spans="1:24" x14ac:dyDescent="0.25">
      <c r="A412" s="44" t="s">
        <v>38</v>
      </c>
      <c r="B412" s="4">
        <f>SUMIF('1.1-1 AGN Customer Numbers'!$A$6:$A$418,$A412,'1.1-1 AGN Customer Numbers'!$C$6:$C$418)</f>
        <v>2958</v>
      </c>
      <c r="C412" s="4">
        <f>IFERROR(INDEX('[30]1.6 AGN New Res Conn by suburb'!$H$2:$H$377,MATCH($A412,'[30]1.6 AGN New Res Conn by suburb'!$A$2:$A$377,0)),"")</f>
        <v>5</v>
      </c>
      <c r="D412" s="56">
        <f t="shared" si="27"/>
        <v>1.6903313049357674E-3</v>
      </c>
      <c r="E412" s="4">
        <f>IFERROR(INDEX('1.1-2 SAPN-Mar18'!$B$2:$B$1621,MATCH($A412,'1.1-2 SAPN-Mar18'!$A$2:$A$1621,0)),"")</f>
        <v>3197</v>
      </c>
      <c r="F412" s="56">
        <f t="shared" si="28"/>
        <v>0.92524241476384106</v>
      </c>
      <c r="G412" s="4">
        <f>VALUE(IFERROR(INDEX('[31]All MIRNs SA'!$B$5:$B$422,MATCH($A412,'[31]All MIRNs SA'!$A$5:$A$422,0)),""))</f>
        <v>5127</v>
      </c>
      <c r="H412" s="4" t="str">
        <f>INDEX('[30]1.6 Suburb to SA2'!$C$2:$C$467,MATCH('1.5 Residential Penetration'!$A412,'[30]1.6 Suburb to SA2'!$A$2:$A$467,0))</f>
        <v>Tea Tree Gully</v>
      </c>
      <c r="I412" s="4" t="str">
        <f>INDEX('[30]1.6 Suburb to SA2'!$D$2:$D$467,MATCH('1.5 Residential Penetration'!$A412,'[30]1.6 Suburb to SA2'!$A$2:$A$467,0))</f>
        <v>Adelaide - North</v>
      </c>
      <c r="J412" s="4">
        <f>SUMIF('1.1-1 AGN Customer Numbers'!$A$6:$A$418,$A412,'1.1-1 AGN Customer Numbers'!$D$6:$D$418)</f>
        <v>17</v>
      </c>
      <c r="V412" s="52" t="s">
        <v>412</v>
      </c>
      <c r="W412" s="50">
        <v>0</v>
      </c>
      <c r="X412" s="50">
        <v>437</v>
      </c>
    </row>
    <row r="413" spans="1:24" x14ac:dyDescent="0.25">
      <c r="A413" s="44" t="s">
        <v>36</v>
      </c>
      <c r="B413" s="4">
        <f>SUMIF('1.1-1 AGN Customer Numbers'!$A$6:$A$418,$A413,'1.1-1 AGN Customer Numbers'!$C$6:$C$418)</f>
        <v>34</v>
      </c>
      <c r="C413" s="4">
        <f>IFERROR(INDEX('[30]1.6 AGN New Res Conn by suburb'!$H$2:$H$377,MATCH($A413,'[30]1.6 AGN New Res Conn by suburb'!$A$2:$A$377,0)),"")</f>
        <v>5</v>
      </c>
      <c r="D413" s="56">
        <f t="shared" si="27"/>
        <v>0.14705882352941177</v>
      </c>
      <c r="E413" s="4">
        <f>IFERROR(INDEX('1.1-2 SAPN-Mar18'!$B$2:$B$1621,MATCH($A413,'1.1-2 SAPN-Mar18'!$A$2:$A$1621,0)),"")</f>
        <v>120</v>
      </c>
      <c r="F413" s="56">
        <f t="shared" si="28"/>
        <v>0.28333333333333333</v>
      </c>
      <c r="G413" s="4">
        <f>VALUE(IFERROR(INDEX('[31]All MIRNs SA'!$B$5:$B$422,MATCH($A413,'[31]All MIRNs SA'!$A$5:$A$422,0)),""))</f>
        <v>5126</v>
      </c>
      <c r="H413" s="4" t="str">
        <f>INDEX('[30]1.6 Suburb to SA2'!$C$2:$C$467,MATCH('1.5 Residential Penetration'!$A413,'[30]1.6 Suburb to SA2'!$A$2:$A$467,0))</f>
        <v>Tea Tree Gully</v>
      </c>
      <c r="I413" s="4" t="str">
        <f>INDEX('[30]1.6 Suburb to SA2'!$D$2:$D$467,MATCH('1.5 Residential Penetration'!$A413,'[30]1.6 Suburb to SA2'!$A$2:$A$467,0))</f>
        <v>Adelaide - North</v>
      </c>
      <c r="J413" s="4">
        <f>SUMIF('1.1-1 AGN Customer Numbers'!$A$6:$A$418,$A413,'1.1-1 AGN Customer Numbers'!$D$6:$D$418)</f>
        <v>1</v>
      </c>
      <c r="V413" s="52" t="s">
        <v>305</v>
      </c>
      <c r="W413" s="50">
        <v>0</v>
      </c>
      <c r="X413" s="50">
        <v>509</v>
      </c>
    </row>
    <row r="414" spans="1:24" x14ac:dyDescent="0.25">
      <c r="A414" s="55" t="s">
        <v>1783</v>
      </c>
      <c r="B414" s="53">
        <f>SUM(B4:B413)</f>
        <v>437887</v>
      </c>
      <c r="C414" s="53"/>
      <c r="D414" s="53"/>
      <c r="E414" s="53">
        <f>SUM(E4:E413)</f>
        <v>588223</v>
      </c>
      <c r="F414" s="54">
        <f t="shared" si="28"/>
        <v>0.74442345845028157</v>
      </c>
      <c r="G414" s="53"/>
      <c r="V414" s="52" t="s">
        <v>301</v>
      </c>
      <c r="W414" s="50">
        <v>8509</v>
      </c>
      <c r="X414" s="50">
        <v>12036</v>
      </c>
    </row>
    <row r="415" spans="1:24" x14ac:dyDescent="0.25">
      <c r="A415" s="4"/>
      <c r="V415" s="52" t="s">
        <v>296</v>
      </c>
      <c r="W415" s="50">
        <v>407</v>
      </c>
      <c r="X415" s="50">
        <v>6752</v>
      </c>
    </row>
    <row r="416" spans="1:24" x14ac:dyDescent="0.25">
      <c r="A416" s="4"/>
      <c r="V416" s="52" t="s">
        <v>273</v>
      </c>
      <c r="W416" s="50">
        <v>7</v>
      </c>
      <c r="X416" s="50">
        <v>160</v>
      </c>
    </row>
    <row r="417" spans="1:24" x14ac:dyDescent="0.25">
      <c r="A417" s="4"/>
      <c r="V417" s="52" t="s">
        <v>877</v>
      </c>
      <c r="W417" s="50">
        <v>0</v>
      </c>
      <c r="X417" s="50">
        <v>2304</v>
      </c>
    </row>
    <row r="418" spans="1:24" x14ac:dyDescent="0.25">
      <c r="A418" s="4"/>
      <c r="V418" s="52" t="s">
        <v>202</v>
      </c>
      <c r="W418" s="50">
        <v>0</v>
      </c>
      <c r="X418" s="50">
        <v>35</v>
      </c>
    </row>
    <row r="419" spans="1:24" x14ac:dyDescent="0.25">
      <c r="A419" s="4"/>
      <c r="V419" s="52" t="s">
        <v>137</v>
      </c>
      <c r="W419" s="50">
        <v>0</v>
      </c>
      <c r="X419" s="50">
        <v>216</v>
      </c>
    </row>
    <row r="420" spans="1:24" x14ac:dyDescent="0.25">
      <c r="A420" s="4"/>
      <c r="V420" s="52" t="s">
        <v>40</v>
      </c>
      <c r="W420" s="50">
        <v>116</v>
      </c>
      <c r="X420" s="50">
        <v>370</v>
      </c>
    </row>
    <row r="421" spans="1:24" x14ac:dyDescent="0.25">
      <c r="A421" s="4"/>
      <c r="V421" s="51" t="s">
        <v>1782</v>
      </c>
      <c r="W421" s="50">
        <v>436108</v>
      </c>
      <c r="X421" s="50">
        <v>588223</v>
      </c>
    </row>
    <row r="422" spans="1:24" x14ac:dyDescent="0.25">
      <c r="A422" s="4"/>
    </row>
    <row r="423" spans="1:24" x14ac:dyDescent="0.25">
      <c r="A423" s="4"/>
    </row>
    <row r="424" spans="1:24" x14ac:dyDescent="0.25">
      <c r="A424" s="4"/>
    </row>
  </sheetData>
  <conditionalFormatting sqref="D1:D1048576">
    <cfRule type="top10" dxfId="8" priority="7" percent="1" rank="10"/>
  </conditionalFormatting>
  <conditionalFormatting sqref="C1:C1048576">
    <cfRule type="top10" dxfId="7" priority="2" percent="1" rank="10"/>
    <cfRule type="top10" dxfId="6" priority="6" percent="1" rank="10"/>
  </conditionalFormatting>
  <conditionalFormatting sqref="F3:F413">
    <cfRule type="cellIs" dxfId="5" priority="5" operator="lessThan">
      <formula>0.5</formula>
    </cfRule>
  </conditionalFormatting>
  <conditionalFormatting sqref="E1:E413 E415:E1048576">
    <cfRule type="top10" dxfId="4" priority="4" percent="1" rank="25"/>
  </conditionalFormatting>
  <conditionalFormatting sqref="F1:F1048576">
    <cfRule type="cellIs" dxfId="3" priority="3" operator="greaterThan">
      <formula>0.9</formula>
    </cfRule>
  </conditionalFormatting>
  <conditionalFormatting sqref="F414">
    <cfRule type="cellIs" dxfId="2" priority="1" operator="lessThan">
      <formula>0.5</formula>
    </cfRule>
  </conditionalFormatting>
  <pageMargins left="0.7" right="0.7" top="0.75" bottom="0.75" header="0.3" footer="0.3"/>
  <pageSetup paperSize="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F1" sqref="F1"/>
    </sheetView>
  </sheetViews>
  <sheetFormatPr defaultRowHeight="15" x14ac:dyDescent="0.25"/>
  <cols>
    <col min="1" max="1" width="18.5703125" style="22" customWidth="1"/>
    <col min="2" max="4" width="9.140625" style="22"/>
    <col min="5" max="5" width="48.28515625" style="22" customWidth="1"/>
    <col min="6" max="16384" width="9.140625" style="22"/>
  </cols>
  <sheetData>
    <row r="1" spans="1:5" x14ac:dyDescent="0.25">
      <c r="B1" s="22" t="s">
        <v>1852</v>
      </c>
      <c r="C1" s="22" t="s">
        <v>1864</v>
      </c>
      <c r="D1" s="22" t="s">
        <v>12</v>
      </c>
      <c r="E1" s="22" t="s">
        <v>28</v>
      </c>
    </row>
    <row r="2" spans="1:5" ht="30" x14ac:dyDescent="0.25">
      <c r="A2" s="22" t="str">
        <f>'1.5 Residential Penetration'!A5</f>
        <v>ADELAIDE</v>
      </c>
      <c r="B2" s="22">
        <f>'1.5 Residential Penetration'!B5</f>
        <v>2541</v>
      </c>
      <c r="C2" s="67">
        <f>'1.5 Residential Penetration'!E5</f>
        <v>8268</v>
      </c>
      <c r="D2" s="66">
        <f>'1.5 Residential Penetration'!F5</f>
        <v>0.30732946298984037</v>
      </c>
      <c r="E2" s="68" t="s">
        <v>1863</v>
      </c>
    </row>
    <row r="3" spans="1:5" x14ac:dyDescent="0.25">
      <c r="A3" s="22" t="str">
        <f>'1.5 Residential Penetration'!A10</f>
        <v>ALDINGA BEACH</v>
      </c>
      <c r="B3" s="22">
        <f>'1.5 Residential Penetration'!B10</f>
        <v>2238</v>
      </c>
      <c r="C3" s="67">
        <f>'1.5 Residential Penetration'!E10</f>
        <v>4866</v>
      </c>
      <c r="D3" s="66">
        <f>'1.5 Residential Penetration'!F10</f>
        <v>0.45992601726263871</v>
      </c>
      <c r="E3" s="65" t="s">
        <v>1857</v>
      </c>
    </row>
    <row r="4" spans="1:5" x14ac:dyDescent="0.25">
      <c r="A4" s="22" t="str">
        <f>'1.5 Residential Penetration'!A26</f>
        <v>BERRI</v>
      </c>
      <c r="B4" s="22">
        <f>'1.5 Residential Penetration'!B26</f>
        <v>82</v>
      </c>
      <c r="C4" s="67">
        <f>'1.5 Residential Penetration'!E26</f>
        <v>2041</v>
      </c>
      <c r="D4" s="66">
        <f>'1.5 Residential Penetration'!F26</f>
        <v>4.0176384125428712E-2</v>
      </c>
      <c r="E4" s="65" t="s">
        <v>1860</v>
      </c>
    </row>
    <row r="5" spans="1:5" x14ac:dyDescent="0.25">
      <c r="A5" s="22" t="str">
        <f>'1.5 Residential Penetration'!A31</f>
        <v>BLACKWOOD</v>
      </c>
      <c r="B5" s="22">
        <f>'1.5 Residential Penetration'!B31</f>
        <v>748</v>
      </c>
      <c r="C5" s="67">
        <f>'1.5 Residential Penetration'!E31</f>
        <v>1893</v>
      </c>
      <c r="D5" s="66">
        <f>'1.5 Residential Penetration'!F31</f>
        <v>0.39513998943475964</v>
      </c>
      <c r="E5" s="65" t="s">
        <v>1857</v>
      </c>
    </row>
    <row r="6" spans="1:5" ht="45" x14ac:dyDescent="0.25">
      <c r="A6" s="22" t="str">
        <f>'1.5 Residential Penetration'!A85</f>
        <v>ELIZABETH DOWNS</v>
      </c>
      <c r="B6" s="22">
        <f>'1.5 Residential Penetration'!B85</f>
        <v>600</v>
      </c>
      <c r="C6" s="67">
        <f>'1.5 Residential Penetration'!E85</f>
        <v>2194</v>
      </c>
      <c r="D6" s="66">
        <f>'1.5 Residential Penetration'!F85</f>
        <v>0.27347310847766637</v>
      </c>
      <c r="E6" s="68" t="s">
        <v>1862</v>
      </c>
    </row>
    <row r="7" spans="1:5" ht="45" x14ac:dyDescent="0.25">
      <c r="A7" s="22" t="str">
        <f>'1.5 Residential Penetration'!A86</f>
        <v>ELIZABETH EAST</v>
      </c>
      <c r="B7" s="22">
        <f>'1.5 Residential Penetration'!B86</f>
        <v>762</v>
      </c>
      <c r="C7" s="67">
        <f>'1.5 Residential Penetration'!E86</f>
        <v>1989</v>
      </c>
      <c r="D7" s="66">
        <f>'1.5 Residential Penetration'!F86</f>
        <v>0.38310708898944196</v>
      </c>
      <c r="E7" s="68" t="s">
        <v>1862</v>
      </c>
    </row>
    <row r="8" spans="1:5" ht="45" x14ac:dyDescent="0.25">
      <c r="A8" s="22" t="str">
        <f>'1.5 Residential Penetration'!A91</f>
        <v>ELIZABETH VALE</v>
      </c>
      <c r="B8" s="22">
        <f>'1.5 Residential Penetration'!B91</f>
        <v>670</v>
      </c>
      <c r="C8" s="67">
        <f>'1.5 Residential Penetration'!E91</f>
        <v>1861</v>
      </c>
      <c r="D8" s="66">
        <f>'1.5 Residential Penetration'!F91</f>
        <v>0.36002149382052662</v>
      </c>
      <c r="E8" s="68" t="s">
        <v>1862</v>
      </c>
    </row>
    <row r="9" spans="1:5" x14ac:dyDescent="0.25">
      <c r="A9" s="22" t="str">
        <f>'1.5 Residential Penetration'!A130</f>
        <v>GLENELG</v>
      </c>
      <c r="B9" s="22">
        <f>'1.5 Residential Penetration'!B130</f>
        <v>845</v>
      </c>
      <c r="C9" s="67">
        <f>'1.5 Residential Penetration'!E130</f>
        <v>2807</v>
      </c>
      <c r="D9" s="66">
        <f>'1.5 Residential Penetration'!F130</f>
        <v>0.30103313145707161</v>
      </c>
      <c r="E9" s="68" t="s">
        <v>1861</v>
      </c>
    </row>
    <row r="10" spans="1:5" x14ac:dyDescent="0.25">
      <c r="A10" s="22" t="str">
        <f>'1.5 Residential Penetration'!A235</f>
        <v>MURRAY BRIDGE</v>
      </c>
      <c r="B10" s="22">
        <f>'1.5 Residential Penetration'!B235</f>
        <v>413</v>
      </c>
      <c r="C10" s="67">
        <f>'1.5 Residential Penetration'!E235</f>
        <v>6752</v>
      </c>
      <c r="D10" s="66">
        <f>'1.5 Residential Penetration'!F235</f>
        <v>6.1167061611374404E-2</v>
      </c>
      <c r="E10" s="65" t="s">
        <v>1860</v>
      </c>
    </row>
    <row r="11" spans="1:5" x14ac:dyDescent="0.25">
      <c r="A11" s="22" t="str">
        <f>'1.5 Residential Penetration'!A252</f>
        <v>NURIOOTPA</v>
      </c>
      <c r="B11" s="22">
        <f>'1.5 Residential Penetration'!B252</f>
        <v>1022</v>
      </c>
      <c r="C11" s="67">
        <f>'1.5 Residential Penetration'!E252</f>
        <v>2950</v>
      </c>
      <c r="D11" s="66">
        <f>'1.5 Residential Penetration'!F252</f>
        <v>0.34644067796610167</v>
      </c>
      <c r="E11" s="65" t="s">
        <v>1857</v>
      </c>
    </row>
    <row r="12" spans="1:5" x14ac:dyDescent="0.25">
      <c r="A12" s="22" t="str">
        <f>'1.5 Residential Penetration'!A297</f>
        <v>RENMARK</v>
      </c>
      <c r="B12" s="22">
        <f>'1.5 Residential Penetration'!B297</f>
        <v>0</v>
      </c>
      <c r="C12" s="67">
        <f>'1.5 Residential Penetration'!E297</f>
        <v>2304</v>
      </c>
      <c r="D12" s="66">
        <f>'1.5 Residential Penetration'!F297</f>
        <v>0</v>
      </c>
      <c r="E12" s="65" t="s">
        <v>1859</v>
      </c>
    </row>
    <row r="13" spans="1:5" x14ac:dyDescent="0.25">
      <c r="A13" s="22" t="str">
        <f>'1.5 Residential Penetration'!A356</f>
        <v>TANUNDA</v>
      </c>
      <c r="B13" s="22">
        <f>'1.5 Residential Penetration'!B356</f>
        <v>197</v>
      </c>
      <c r="C13" s="67">
        <f>'1.5 Residential Penetration'!E356</f>
        <v>2195</v>
      </c>
      <c r="D13" s="66">
        <f>'1.5 Residential Penetration'!F356</f>
        <v>8.9749430523917997E-2</v>
      </c>
      <c r="E13" s="65" t="s">
        <v>1857</v>
      </c>
    </row>
    <row r="14" spans="1:5" x14ac:dyDescent="0.25">
      <c r="A14" s="22" t="str">
        <f>'1.5 Residential Penetration'!A382</f>
        <v>WALLAROO</v>
      </c>
      <c r="B14" s="22">
        <f>'1.5 Residential Penetration'!B382</f>
        <v>0</v>
      </c>
      <c r="C14" s="67">
        <f>'1.5 Residential Penetration'!E382</f>
        <v>2251</v>
      </c>
      <c r="D14" s="66">
        <f>'1.5 Residential Penetration'!F382</f>
        <v>0</v>
      </c>
      <c r="E14" s="65" t="s">
        <v>1858</v>
      </c>
    </row>
    <row r="15" spans="1:5" x14ac:dyDescent="0.25">
      <c r="A15" s="22" t="str">
        <f>'1.5 Residential Penetration'!A397</f>
        <v>WHYALLA NORRIE</v>
      </c>
      <c r="B15" s="22">
        <f>'1.5 Residential Penetration'!B397</f>
        <v>1053</v>
      </c>
      <c r="C15" s="67">
        <f>'1.5 Residential Penetration'!E397</f>
        <v>3223</v>
      </c>
      <c r="D15" s="66">
        <f>'1.5 Residential Penetration'!F397</f>
        <v>0.32671424139000932</v>
      </c>
      <c r="E15" s="65" t="s">
        <v>1857</v>
      </c>
    </row>
    <row r="16" spans="1:5" x14ac:dyDescent="0.25">
      <c r="A16" s="22" t="str">
        <f>'1.5 Residential Penetration'!A399</f>
        <v>WHYALLA STUART</v>
      </c>
      <c r="B16" s="22">
        <f>'1.5 Residential Penetration'!B399</f>
        <v>1242</v>
      </c>
      <c r="C16" s="67">
        <f>'1.5 Residential Penetration'!E399</f>
        <v>3440</v>
      </c>
      <c r="D16" s="66">
        <f>'1.5 Residential Penetration'!F399</f>
        <v>0.36104651162790696</v>
      </c>
      <c r="E16" s="65" t="s">
        <v>1857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1.1 New Dev Suburbs</vt:lpstr>
      <vt:lpstr>1.1-1 AGN Customer Numbers</vt:lpstr>
      <vt:lpstr>1.1-2 SAPN-Mar18</vt:lpstr>
      <vt:lpstr>1.5 Residential Penetration</vt:lpstr>
      <vt:lpstr>1.6 Low penetration suburbs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Palmer</dc:creator>
  <cp:lastModifiedBy>Peter Bucki</cp:lastModifiedBy>
  <dcterms:created xsi:type="dcterms:W3CDTF">2017-11-06T03:53:13Z</dcterms:created>
  <dcterms:modified xsi:type="dcterms:W3CDTF">2018-06-07T01:00:00Z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