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amscloud.sharepoint.com/sites/BasslinkRevenueProposal/Shared Documents/10a. Final Proposal Documents/"/>
    </mc:Choice>
  </mc:AlternateContent>
  <xr:revisionPtr revIDLastSave="11" documentId="8_{61E8C799-5044-44DE-9165-646B8B1A91AC}" xr6:coauthVersionLast="47" xr6:coauthVersionMax="47" xr10:uidLastSave="{3B7DF3AB-8282-4E15-9DB5-F464671CEC64}"/>
  <bookViews>
    <workbookView xWindow="-120" yWindow="-120" windowWidth="29040" windowHeight="15840" xr2:uid="{35FF3372-66A6-4E16-86F4-DE91F784384C}"/>
  </bookViews>
  <sheets>
    <sheet name="Cost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12" i="1" l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G12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9" i="1" l="1"/>
  <c r="A13" i="1" l="1"/>
  <c r="A17" i="1" s="1"/>
  <c r="A12" i="1"/>
  <c r="A16" i="1" s="1"/>
  <c r="B8" i="1"/>
  <c r="Q16" i="1" l="1"/>
  <c r="Z16" i="1"/>
  <c r="N16" i="1"/>
  <c r="R16" i="1"/>
  <c r="S16" i="1"/>
  <c r="P16" i="1"/>
  <c r="T16" i="1"/>
  <c r="H16" i="1"/>
  <c r="O16" i="1"/>
  <c r="G16" i="1"/>
  <c r="Y16" i="1"/>
  <c r="M16" i="1"/>
  <c r="X16" i="1"/>
  <c r="L16" i="1"/>
  <c r="B12" i="1"/>
  <c r="AA16" i="1"/>
  <c r="W16" i="1"/>
  <c r="K16" i="1"/>
  <c r="V16" i="1"/>
  <c r="J16" i="1"/>
  <c r="U16" i="1"/>
  <c r="I16" i="1"/>
  <c r="B16" i="1" l="1"/>
  <c r="G5" i="1" l="1"/>
  <c r="G9" i="1" l="1"/>
  <c r="G13" i="1"/>
  <c r="H5" i="1"/>
  <c r="H9" i="1" s="1"/>
  <c r="G17" i="1" l="1"/>
  <c r="H13" i="1"/>
  <c r="H17" i="1" s="1"/>
  <c r="I5" i="1"/>
  <c r="J5" i="1" s="1"/>
  <c r="I9" i="1" l="1"/>
  <c r="I13" i="1"/>
  <c r="J13" i="1" l="1"/>
  <c r="J9" i="1"/>
  <c r="I17" i="1"/>
  <c r="K5" i="1"/>
  <c r="K13" i="1" l="1"/>
  <c r="K9" i="1"/>
  <c r="J17" i="1"/>
  <c r="L5" i="1"/>
  <c r="L9" i="1" l="1"/>
  <c r="L13" i="1"/>
  <c r="K17" i="1"/>
  <c r="M5" i="1"/>
  <c r="L17" i="1" l="1"/>
  <c r="M13" i="1"/>
  <c r="M9" i="1"/>
  <c r="N5" i="1"/>
  <c r="M17" i="1" l="1"/>
  <c r="N9" i="1"/>
  <c r="N13" i="1"/>
  <c r="O5" i="1"/>
  <c r="N17" i="1" l="1"/>
  <c r="O13" i="1"/>
  <c r="O9" i="1"/>
  <c r="P5" i="1"/>
  <c r="O17" i="1" l="1"/>
  <c r="P9" i="1"/>
  <c r="P13" i="1"/>
  <c r="Q5" i="1"/>
  <c r="P17" i="1" l="1"/>
  <c r="Q9" i="1"/>
  <c r="Q13" i="1"/>
  <c r="R5" i="1"/>
  <c r="R13" i="1" l="1"/>
  <c r="R9" i="1"/>
  <c r="Q17" i="1"/>
  <c r="S5" i="1"/>
  <c r="R17" i="1" l="1"/>
  <c r="S13" i="1"/>
  <c r="S9" i="1"/>
  <c r="T5" i="1"/>
  <c r="S17" i="1" l="1"/>
  <c r="T9" i="1"/>
  <c r="T13" i="1"/>
  <c r="U5" i="1"/>
  <c r="U9" i="1" l="1"/>
  <c r="U13" i="1"/>
  <c r="T17" i="1"/>
  <c r="V5" i="1"/>
  <c r="V9" i="1" l="1"/>
  <c r="V13" i="1"/>
  <c r="U17" i="1"/>
  <c r="W5" i="1"/>
  <c r="W9" i="1" l="1"/>
  <c r="W13" i="1"/>
  <c r="V17" i="1"/>
  <c r="X5" i="1"/>
  <c r="W17" i="1" l="1"/>
  <c r="X9" i="1"/>
  <c r="X13" i="1"/>
  <c r="Y5" i="1"/>
  <c r="X17" i="1" l="1"/>
  <c r="Y13" i="1"/>
  <c r="Y9" i="1"/>
  <c r="Z5" i="1"/>
  <c r="Z13" i="1" l="1"/>
  <c r="Z9" i="1"/>
  <c r="Y17" i="1"/>
  <c r="AA5" i="1"/>
  <c r="Z17" i="1" l="1"/>
  <c r="AA9" i="1"/>
  <c r="B9" i="1" s="1"/>
  <c r="AA13" i="1"/>
  <c r="B13" i="1" s="1"/>
  <c r="AA17" i="1" l="1"/>
  <c r="B17" i="1" s="1"/>
</calcChain>
</file>

<file path=xl/sharedStrings.xml><?xml version="1.0" encoding="utf-8"?>
<sst xmlns="http://schemas.openxmlformats.org/spreadsheetml/2006/main" count="30" uniqueCount="28">
  <si>
    <t>Inflation</t>
  </si>
  <si>
    <t>Discount Rates</t>
  </si>
  <si>
    <t>Opex</t>
  </si>
  <si>
    <t>Nominal</t>
  </si>
  <si>
    <t>Capex</t>
  </si>
  <si>
    <t>Long Term Costs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</si>
  <si>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</si>
  <si>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</si>
  <si>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</si>
  <si>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</si>
  <si>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</si>
  <si>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</si>
  <si>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</si>
  <si>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</si>
  <si>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</si>
  <si>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</si>
  <si>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</si>
  <si>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</si>
  <si>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</si>
  <si>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</si>
  <si>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</si>
  <si>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</si>
  <si>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</si>
  <si>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FY43</t>
  </si>
  <si>
    <t>FY44</t>
  </si>
  <si>
    <t>FY45</t>
  </si>
  <si>
    <t>FY46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</si>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</sst>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rgb="FF44546A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A2B8E1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2" applyNumberFormat="0" applyFill="0" applyAlignment="0" applyProtection="0"/>
  </cellStyleXfs>
  <cellXfs count="9">
    <xf numFmtId="0" fontId="0" fillId="0" borderId="0" xfId="0"/>
    <xf numFmtId="9" fontId="0" fillId="0" borderId="0" xfId="1" applyFont="1"/>
    <xf numFmtId="10" fontId="0" fillId="0" borderId="0" xfId="0" applyNumberFormat="1"/>
    <xf numFmtId="2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43" fontId="0" fillId="0" borderId="0" xfId="0" applyNumberFormat="1"/>
    <xf numFmtId="0" fontId="3" fillId="0" borderId="1" xfId="0" applyFont="1" applyBorder="1"/>
    <xf numFmtId="0" fontId="4" fillId="0" borderId="2" xfId="2"/>
  </cellXfs>
  <cellStyles count="3">
    <cellStyle name="Heading 2" xfId="2" builtinId="1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asslinkRevenueProposal/Shared%20Documents/1.%20Regulatory%20Asset%20Base/Long%20Term%20Cost/Basslink%20-%20Long%20Term%20Forecast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eal FY2025"/>
      <sheetName val="Nominal"/>
      <sheetName val="Asset Classes"/>
      <sheetName val="Check"/>
    </sheetNames>
    <sheetDataSet>
      <sheetData sheetId="0"/>
      <sheetData sheetId="1"/>
      <sheetData sheetId="2">
        <row r="56">
          <cell r="C56">
            <v>19.037625488702524</v>
          </cell>
          <cell r="D56">
            <v>10.936524202834391</v>
          </cell>
          <cell r="E56">
            <v>4.4336499828408362</v>
          </cell>
          <cell r="F56">
            <v>12.170849006649842</v>
          </cell>
          <cell r="G56">
            <v>34.664313190927743</v>
          </cell>
          <cell r="H56">
            <v>17.382254312136478</v>
          </cell>
          <cell r="I56">
            <v>26.656223978311605</v>
          </cell>
          <cell r="J56">
            <v>15.510981110859326</v>
          </cell>
          <cell r="K56">
            <v>15.898755638630812</v>
          </cell>
          <cell r="L56">
            <v>34.910644285417661</v>
          </cell>
          <cell r="M56">
            <v>16.424413846499178</v>
          </cell>
          <cell r="N56">
            <v>22.527158633827106</v>
          </cell>
          <cell r="O56">
            <v>27.653585042730008</v>
          </cell>
          <cell r="P56">
            <v>18.155030155328507</v>
          </cell>
          <cell r="Q56">
            <v>31.964349619898698</v>
          </cell>
          <cell r="R56">
            <v>17.863149382021071</v>
          </cell>
          <cell r="S56">
            <v>17.931955265264737</v>
          </cell>
          <cell r="T56">
            <v>18.380254146896352</v>
          </cell>
          <cell r="U56">
            <v>20.351751364965978</v>
          </cell>
          <cell r="V56">
            <v>36.1647276796607</v>
          </cell>
          <cell r="W56">
            <v>20.190657226386879</v>
          </cell>
        </row>
        <row r="67">
          <cell r="C67">
            <v>35.153309008542635</v>
          </cell>
          <cell r="D67">
            <v>35.896105784160397</v>
          </cell>
          <cell r="E67">
            <v>35.87116496310923</v>
          </cell>
          <cell r="F67">
            <v>32.401899851916809</v>
          </cell>
          <cell r="G67">
            <v>28.993502761759341</v>
          </cell>
          <cell r="H67">
            <v>32.48039420956276</v>
          </cell>
          <cell r="I67">
            <v>32.318800208520166</v>
          </cell>
          <cell r="J67">
            <v>32.158010157731511</v>
          </cell>
          <cell r="K67">
            <v>31.998020057444293</v>
          </cell>
          <cell r="L67">
            <v>31.838825927805278</v>
          </cell>
          <cell r="M67">
            <v>35.843491685088402</v>
          </cell>
          <cell r="N67">
            <v>35.665165855809349</v>
          </cell>
          <cell r="O67">
            <v>35.487727219710806</v>
          </cell>
          <cell r="P67">
            <v>35.311171362896324</v>
          </cell>
          <cell r="Q67">
            <v>35.135493893429185</v>
          </cell>
          <cell r="R67">
            <v>39.554812293526538</v>
          </cell>
          <cell r="S67">
            <v>39.358022182613475</v>
          </cell>
          <cell r="T67">
            <v>39.16221112697859</v>
          </cell>
          <cell r="U67">
            <v>38.967374255700101</v>
          </cell>
          <cell r="V67">
            <v>38.773506722089643</v>
          </cell>
          <cell r="W67">
            <v>43.650411888499562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441A-F41F-4CA1-AA56-077A52CB41EE}">
  <dimension ref="A2:AA17"/>
  <sheetViews>
    <sheetView tabSelected="1" workbookViewId="0">
      <selection activeCell="I22" sqref="I22"/>
    </sheetView>
  </sheetViews>
  <sheetFormatPr defaultRowHeight="15" x14ac:dyDescent="0.25"/>
  <cols>
    <col min="1" max="1" width="18.140625" bestFit="1" customWidth="1"/>
    <col min="2" max="2" width="9.5703125" bestFit="1" customWidth="1"/>
    <col min="6" max="6" width="18.7109375" bestFit="1" customWidth="1"/>
  </cols>
  <sheetData>
    <row r="2" spans="1:27" ht="18" thickBot="1" x14ac:dyDescent="0.35">
      <c r="A2" s="8" t="s">
        <v>0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  <c r="AA2" s="7" t="s">
        <v>26</v>
      </c>
    </row>
    <row r="3" spans="1:27" ht="15.75" thickTop="1" x14ac:dyDescent="0.25">
      <c r="A3" s="2">
        <v>2.5000000000000001E-2</v>
      </c>
    </row>
    <row r="4" spans="1:27" ht="18" thickBot="1" x14ac:dyDescent="0.35">
      <c r="A4" s="8" t="s">
        <v>1</v>
      </c>
    </row>
    <row r="5" spans="1:27" ht="15.75" thickTop="1" x14ac:dyDescent="0.25">
      <c r="A5" s="1">
        <v>7.0000000000000007E-2</v>
      </c>
      <c r="F5">
        <v>1</v>
      </c>
      <c r="G5" s="3">
        <f t="shared" ref="G5:AA5" si="0">F5*(1+$A5)</f>
        <v>1.07</v>
      </c>
      <c r="H5" s="3">
        <f t="shared" si="0"/>
        <v>1.1449</v>
      </c>
      <c r="I5" s="3">
        <f t="shared" si="0"/>
        <v>1.2250430000000001</v>
      </c>
      <c r="J5" s="3">
        <f>I5*(1+$A5)</f>
        <v>1.3107960100000002</v>
      </c>
      <c r="K5" s="3">
        <f t="shared" si="0"/>
        <v>1.4025517307000004</v>
      </c>
      <c r="L5" s="3">
        <f t="shared" si="0"/>
        <v>1.5007303518490005</v>
      </c>
      <c r="M5" s="3">
        <f t="shared" si="0"/>
        <v>1.6057814764784306</v>
      </c>
      <c r="N5" s="3">
        <f t="shared" si="0"/>
        <v>1.7181861798319209</v>
      </c>
      <c r="O5" s="3">
        <f t="shared" si="0"/>
        <v>1.8384592124201555</v>
      </c>
      <c r="P5" s="3">
        <f t="shared" si="0"/>
        <v>1.9671513572895665</v>
      </c>
      <c r="Q5" s="3">
        <f t="shared" si="0"/>
        <v>2.1048519522998363</v>
      </c>
      <c r="R5" s="3">
        <f t="shared" si="0"/>
        <v>2.2521915889608248</v>
      </c>
      <c r="S5" s="3">
        <f t="shared" si="0"/>
        <v>2.4098450001880827</v>
      </c>
      <c r="T5" s="3">
        <f t="shared" si="0"/>
        <v>2.5785341502012487</v>
      </c>
      <c r="U5" s="3">
        <f t="shared" si="0"/>
        <v>2.7590315407153363</v>
      </c>
      <c r="V5" s="3">
        <f t="shared" si="0"/>
        <v>2.9521637485654102</v>
      </c>
      <c r="W5" s="3">
        <f t="shared" si="0"/>
        <v>3.1588152109649892</v>
      </c>
      <c r="X5" s="3">
        <f t="shared" si="0"/>
        <v>3.3799322757325387</v>
      </c>
      <c r="Y5" s="3">
        <f t="shared" si="0"/>
        <v>3.6165275350338169</v>
      </c>
      <c r="Z5" s="3">
        <f t="shared" si="0"/>
        <v>3.8696844624861844</v>
      </c>
      <c r="AA5" s="3">
        <f t="shared" si="0"/>
        <v>4.1405623748602176</v>
      </c>
    </row>
    <row r="7" spans="1:27" ht="18" thickBot="1" x14ac:dyDescent="0.35">
      <c r="A7" s="8" t="s">
        <v>2</v>
      </c>
      <c r="B7" s="8" t="s">
        <v>27</v>
      </c>
    </row>
    <row r="8" spans="1:27" ht="15.75" thickTop="1" x14ac:dyDescent="0.25">
      <c r="A8" t="s">
        <v>3</v>
      </c>
      <c r="B8" s="6">
        <f>SUM(G8:AA8)</f>
        <v>746.01942141689437</v>
      </c>
      <c r="G8" s="6">
        <f>[1]Nominal!C67</f>
        <v>35.153309008542635</v>
      </c>
      <c r="H8" s="6">
        <f>[1]Nominal!D67</f>
        <v>35.896105784160397</v>
      </c>
      <c r="I8" s="6">
        <f>[1]Nominal!E67</f>
        <v>35.87116496310923</v>
      </c>
      <c r="J8" s="6">
        <f>[1]Nominal!F67</f>
        <v>32.401899851916809</v>
      </c>
      <c r="K8" s="6">
        <f>[1]Nominal!G67</f>
        <v>28.993502761759341</v>
      </c>
      <c r="L8" s="6">
        <f>[1]Nominal!H67</f>
        <v>32.48039420956276</v>
      </c>
      <c r="M8" s="6">
        <f>[1]Nominal!I67</f>
        <v>32.318800208520166</v>
      </c>
      <c r="N8" s="6">
        <f>[1]Nominal!J67</f>
        <v>32.158010157731511</v>
      </c>
      <c r="O8" s="6">
        <f>[1]Nominal!K67</f>
        <v>31.998020057444293</v>
      </c>
      <c r="P8" s="6">
        <f>[1]Nominal!L67</f>
        <v>31.838825927805278</v>
      </c>
      <c r="Q8" s="6">
        <f>[1]Nominal!M67</f>
        <v>35.843491685088402</v>
      </c>
      <c r="R8" s="6">
        <f>[1]Nominal!N67</f>
        <v>35.665165855809349</v>
      </c>
      <c r="S8" s="6">
        <f>[1]Nominal!O67</f>
        <v>35.487727219710806</v>
      </c>
      <c r="T8" s="6">
        <f>[1]Nominal!P67</f>
        <v>35.311171362896324</v>
      </c>
      <c r="U8" s="6">
        <f>[1]Nominal!Q67</f>
        <v>35.135493893429185</v>
      </c>
      <c r="V8" s="6">
        <f>[1]Nominal!R67</f>
        <v>39.554812293526538</v>
      </c>
      <c r="W8" s="6">
        <f>[1]Nominal!S67</f>
        <v>39.358022182613475</v>
      </c>
      <c r="X8" s="6">
        <f>[1]Nominal!T67</f>
        <v>39.16221112697859</v>
      </c>
      <c r="Y8" s="6">
        <f>[1]Nominal!U67</f>
        <v>38.967374255700101</v>
      </c>
      <c r="Z8" s="6">
        <f>[1]Nominal!V67</f>
        <v>38.773506722089643</v>
      </c>
      <c r="AA8" s="6">
        <f>[1]Nominal!W67</f>
        <v>43.650411888499562</v>
      </c>
    </row>
    <row r="9" spans="1:27" x14ac:dyDescent="0.25">
      <c r="A9" s="4">
        <f>A5</f>
        <v>7.0000000000000007E-2</v>
      </c>
      <c r="B9" s="6">
        <f>SUM(G9:AA9)</f>
        <v>375.75693213744319</v>
      </c>
      <c r="G9" s="6">
        <f>G$8/G5</f>
        <v>32.853559821067883</v>
      </c>
      <c r="H9" s="6">
        <f>H$8/H5</f>
        <v>31.353048986077734</v>
      </c>
      <c r="I9" s="6">
        <f>I$8/I5</f>
        <v>29.281555800987579</v>
      </c>
      <c r="J9" s="6">
        <f>J$8/J5</f>
        <v>24.719254258270745</v>
      </c>
      <c r="K9" s="6">
        <f>K$8/K5</f>
        <v>20.671966763955975</v>
      </c>
      <c r="L9" s="6">
        <f>L$8/L5</f>
        <v>21.643058108037021</v>
      </c>
      <c r="M9" s="6">
        <f>M$8/M5</f>
        <v>20.126524487875596</v>
      </c>
      <c r="N9" s="6">
        <f>N$8/N5</f>
        <v>18.716254696494719</v>
      </c>
      <c r="O9" s="6">
        <f>O$8/O5</f>
        <v>17.404802805128302</v>
      </c>
      <c r="P9" s="6">
        <f>P$8/P5</f>
        <v>16.185244622800305</v>
      </c>
      <c r="Q9" s="6">
        <f>Q$8/Q5</f>
        <v>17.028984696963853</v>
      </c>
      <c r="R9" s="6">
        <f>R$8/R5</f>
        <v>15.835760168283675</v>
      </c>
      <c r="S9" s="6">
        <f>S$8/S5</f>
        <v>14.726145132546314</v>
      </c>
      <c r="T9" s="6">
        <f>T$8/T5</f>
        <v>13.694281055048416</v>
      </c>
      <c r="U9" s="6">
        <f>U$8/U5</f>
        <v>12.734719909841834</v>
      </c>
      <c r="V9" s="6">
        <f>V$8/V5</f>
        <v>13.398583433167625</v>
      </c>
      <c r="W9" s="6">
        <f>W$8/W5</f>
        <v>12.459741882333775</v>
      </c>
      <c r="X9" s="6">
        <f>X$8/X5</f>
        <v>11.586685155841145</v>
      </c>
      <c r="Y9" s="6">
        <f>Y$8/Y5</f>
        <v>10.774803697253125</v>
      </c>
      <c r="Z9" s="6">
        <f>Z$8/Z5</f>
        <v>10.019810942719227</v>
      </c>
      <c r="AA9" s="6">
        <f>AA$8/AA5</f>
        <v>10.542145712748299</v>
      </c>
    </row>
    <row r="11" spans="1:27" ht="18" thickBot="1" x14ac:dyDescent="0.35">
      <c r="A11" s="8" t="s">
        <v>4</v>
      </c>
      <c r="B11" s="8" t="s">
        <v>27</v>
      </c>
    </row>
    <row r="12" spans="1:27" ht="15.75" thickTop="1" x14ac:dyDescent="0.25">
      <c r="A12" t="str">
        <f>A8</f>
        <v>Nominal</v>
      </c>
      <c r="B12" s="6">
        <f>SUM(G12:AA12)</f>
        <v>439.20885356079037</v>
      </c>
      <c r="G12" s="6">
        <f>[1]Nominal!C56</f>
        <v>19.037625488702524</v>
      </c>
      <c r="H12" s="6">
        <f>[1]Nominal!D56</f>
        <v>10.936524202834391</v>
      </c>
      <c r="I12" s="6">
        <f>[1]Nominal!E56</f>
        <v>4.4336499828408362</v>
      </c>
      <c r="J12" s="6">
        <f>[1]Nominal!F56</f>
        <v>12.170849006649842</v>
      </c>
      <c r="K12" s="6">
        <f>[1]Nominal!G56</f>
        <v>34.664313190927743</v>
      </c>
      <c r="L12" s="6">
        <f>[1]Nominal!H56</f>
        <v>17.382254312136478</v>
      </c>
      <c r="M12" s="6">
        <f>[1]Nominal!I56</f>
        <v>26.656223978311605</v>
      </c>
      <c r="N12" s="6">
        <f>[1]Nominal!J56</f>
        <v>15.510981110859326</v>
      </c>
      <c r="O12" s="6">
        <f>[1]Nominal!K56</f>
        <v>15.898755638630812</v>
      </c>
      <c r="P12" s="6">
        <f>[1]Nominal!L56</f>
        <v>34.910644285417661</v>
      </c>
      <c r="Q12" s="6">
        <f>[1]Nominal!M56</f>
        <v>16.424413846499178</v>
      </c>
      <c r="R12" s="6">
        <f>[1]Nominal!N56</f>
        <v>22.527158633827106</v>
      </c>
      <c r="S12" s="6">
        <f>[1]Nominal!O56</f>
        <v>27.653585042730008</v>
      </c>
      <c r="T12" s="6">
        <f>[1]Nominal!P56</f>
        <v>18.155030155328507</v>
      </c>
      <c r="U12" s="6">
        <f>[1]Nominal!Q56</f>
        <v>31.964349619898698</v>
      </c>
      <c r="V12" s="6">
        <f>[1]Nominal!R56</f>
        <v>17.863149382021071</v>
      </c>
      <c r="W12" s="6">
        <f>[1]Nominal!S56</f>
        <v>17.931955265264737</v>
      </c>
      <c r="X12" s="6">
        <f>[1]Nominal!T56</f>
        <v>18.380254146896352</v>
      </c>
      <c r="Y12" s="6">
        <f>[1]Nominal!U56</f>
        <v>20.351751364965978</v>
      </c>
      <c r="Z12" s="6">
        <f>[1]Nominal!V56</f>
        <v>36.1647276796607</v>
      </c>
      <c r="AA12" s="6">
        <f>[1]Nominal!W56</f>
        <v>20.190657226386879</v>
      </c>
    </row>
    <row r="13" spans="1:27" x14ac:dyDescent="0.25">
      <c r="A13" s="5">
        <f>A9</f>
        <v>7.0000000000000007E-2</v>
      </c>
      <c r="B13" s="6">
        <f t="shared" ref="B13" si="1">SUM(G13:AA13)</f>
        <v>213.49088101497733</v>
      </c>
      <c r="G13" s="6">
        <f>G$12/G5</f>
        <v>17.792173353927591</v>
      </c>
      <c r="H13" s="6">
        <f>H$12/H5</f>
        <v>9.5523837914528702</v>
      </c>
      <c r="I13" s="6">
        <f>I$12/I5</f>
        <v>3.6191790678701365</v>
      </c>
      <c r="J13" s="6">
        <f>J$12/J5</f>
        <v>9.2850824337265419</v>
      </c>
      <c r="K13" s="6">
        <f>K$12/K5</f>
        <v>24.715176226424898</v>
      </c>
      <c r="L13" s="6">
        <f>L$12/L5</f>
        <v>11.582529993293182</v>
      </c>
      <c r="M13" s="6">
        <f>M$12/M5</f>
        <v>16.600156602111397</v>
      </c>
      <c r="N13" s="6">
        <f>N$12/N5</f>
        <v>9.027532227256458</v>
      </c>
      <c r="O13" s="6">
        <f>O$12/O5</f>
        <v>8.647869656951281</v>
      </c>
      <c r="P13" s="6">
        <f>P$12/P5</f>
        <v>17.746801310458991</v>
      </c>
      <c r="Q13" s="6">
        <f>Q$12/Q5</f>
        <v>7.8031207033602898</v>
      </c>
      <c r="R13" s="6">
        <f>R$12/R5</f>
        <v>10.002327841132413</v>
      </c>
      <c r="S13" s="6">
        <f>S$12/S5</f>
        <v>11.475254649395174</v>
      </c>
      <c r="T13" s="6">
        <f>T$12/T5</f>
        <v>7.0408337054258325</v>
      </c>
      <c r="U13" s="6">
        <f>U$12/U5</f>
        <v>11.585351290189047</v>
      </c>
      <c r="V13" s="6">
        <f>V$12/V5</f>
        <v>6.0508667212994478</v>
      </c>
      <c r="W13" s="6">
        <f>W$12/W5</f>
        <v>5.6767978079308694</v>
      </c>
      <c r="X13" s="6">
        <f>X$12/X5</f>
        <v>5.4380539748870458</v>
      </c>
      <c r="Y13" s="6">
        <f>Y$12/Y5</f>
        <v>5.6274288437778131</v>
      </c>
      <c r="Z13" s="6">
        <f>Z$12/Z5</f>
        <v>9.3456528640130223</v>
      </c>
      <c r="AA13" s="6">
        <f>AA$12/AA5</f>
        <v>4.8763079500930111</v>
      </c>
    </row>
    <row r="15" spans="1:27" ht="18" thickBot="1" x14ac:dyDescent="0.35">
      <c r="A15" s="8" t="s">
        <v>5</v>
      </c>
      <c r="B15" s="8" t="s">
        <v>27</v>
      </c>
    </row>
    <row r="16" spans="1:27" ht="15.75" thickTop="1" x14ac:dyDescent="0.25">
      <c r="A16" t="str">
        <f>A12</f>
        <v>Nominal</v>
      </c>
      <c r="B16" s="6">
        <f>SUM(G16:AA16)</f>
        <v>1185.2282749776848</v>
      </c>
      <c r="G16" s="6">
        <f>G12+G8</f>
        <v>54.190934497245159</v>
      </c>
      <c r="H16" s="6">
        <f>H12+H8</f>
        <v>46.832629986994789</v>
      </c>
      <c r="I16" s="6">
        <f>I12+I8</f>
        <v>40.304814945950064</v>
      </c>
      <c r="J16" s="6">
        <f>J12+J8</f>
        <v>44.572748858566655</v>
      </c>
      <c r="K16" s="6">
        <f>K12+K8</f>
        <v>63.657815952687088</v>
      </c>
      <c r="L16" s="6">
        <f>L12+L8</f>
        <v>49.862648521699242</v>
      </c>
      <c r="M16" s="6">
        <f>M12+M8</f>
        <v>58.975024186831774</v>
      </c>
      <c r="N16" s="6">
        <f>N12+N8</f>
        <v>47.668991268590837</v>
      </c>
      <c r="O16" s="6">
        <f>O12+O8</f>
        <v>47.896775696075103</v>
      </c>
      <c r="P16" s="6">
        <f>P12+P8</f>
        <v>66.749470213222935</v>
      </c>
      <c r="Q16" s="6">
        <f>Q12+Q8</f>
        <v>52.26790553158758</v>
      </c>
      <c r="R16" s="6">
        <f>R12+R8</f>
        <v>58.192324489636455</v>
      </c>
      <c r="S16" s="6">
        <f>S12+S8</f>
        <v>63.141312262440813</v>
      </c>
      <c r="T16" s="6">
        <f>T12+T8</f>
        <v>53.466201518224835</v>
      </c>
      <c r="U16" s="6">
        <f>U12+U8</f>
        <v>67.099843513327883</v>
      </c>
      <c r="V16" s="6">
        <f>V12+V8</f>
        <v>57.417961675547609</v>
      </c>
      <c r="W16" s="6">
        <f>W12+W8</f>
        <v>57.289977447878215</v>
      </c>
      <c r="X16" s="6">
        <f>X12+X8</f>
        <v>57.542465273874939</v>
      </c>
      <c r="Y16" s="6">
        <f>Y12+Y8</f>
        <v>59.319125620666078</v>
      </c>
      <c r="Z16" s="6">
        <f>Z12+Z8</f>
        <v>74.93823440175035</v>
      </c>
      <c r="AA16" s="6">
        <f>AA12+AA8</f>
        <v>63.841069114886437</v>
      </c>
    </row>
    <row r="17" spans="1:27" x14ac:dyDescent="0.25">
      <c r="A17" s="5">
        <f>A13</f>
        <v>7.0000000000000007E-2</v>
      </c>
      <c r="B17" s="6">
        <f>SUM(G17:AA17)</f>
        <v>589.24781315242046</v>
      </c>
      <c r="G17" s="6">
        <f>G9+G13</f>
        <v>50.64573317499547</v>
      </c>
      <c r="H17" s="6">
        <f>H9+H13</f>
        <v>40.905432777530606</v>
      </c>
      <c r="I17" s="6">
        <f>I9+I13</f>
        <v>32.900734868857718</v>
      </c>
      <c r="J17" s="6">
        <f>J9+J13</f>
        <v>34.004336691997288</v>
      </c>
      <c r="K17" s="6">
        <f>K9+K13</f>
        <v>45.387142990380873</v>
      </c>
      <c r="L17" s="6">
        <f>L9+L13</f>
        <v>33.225588101330203</v>
      </c>
      <c r="M17" s="6">
        <f>M9+M13</f>
        <v>36.726681089986997</v>
      </c>
      <c r="N17" s="6">
        <f>N9+N13</f>
        <v>27.743786923751177</v>
      </c>
      <c r="O17" s="6">
        <f>O9+O13</f>
        <v>26.052672462079585</v>
      </c>
      <c r="P17" s="6">
        <f>P9+P13</f>
        <v>33.932045933259296</v>
      </c>
      <c r="Q17" s="6">
        <f>Q9+Q13</f>
        <v>24.832105400324142</v>
      </c>
      <c r="R17" s="6">
        <f>R9+R13</f>
        <v>25.83808800941609</v>
      </c>
      <c r="S17" s="6">
        <f>S9+S13</f>
        <v>26.20139978194149</v>
      </c>
      <c r="T17" s="6">
        <f>T9+T13</f>
        <v>20.735114760474247</v>
      </c>
      <c r="U17" s="6">
        <f>U9+U13</f>
        <v>24.320071200030881</v>
      </c>
      <c r="V17" s="6">
        <f>V9+V13</f>
        <v>19.449450154467073</v>
      </c>
      <c r="W17" s="6">
        <f>W9+W13</f>
        <v>18.136539690264645</v>
      </c>
      <c r="X17" s="6">
        <f>X9+X13</f>
        <v>17.024739130728193</v>
      </c>
      <c r="Y17" s="6">
        <f>Y9+Y13</f>
        <v>16.402232541030937</v>
      </c>
      <c r="Z17" s="6">
        <f>Z9+Z13</f>
        <v>19.365463806732251</v>
      </c>
      <c r="AA17" s="6">
        <f>AA9+AA13</f>
        <v>15.41845366284131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3" ma:contentTypeDescription="Create a new document." ma:contentTypeScope="" ma:versionID="eb8329e6f51c47c074eb9adb21d8117c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665ae54d857d571fcf3a6b854076310a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0EB76B-74D0-4D58-88E9-64CB241A28F3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22f559db-fd0e-4983-bd46-a36235db0ac7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58ae7821-a946-4260-8774-bcebb426304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11904A-34D5-4DE6-9FCB-7FFC5EA8F0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30A914-45F6-4DF3-9862-BD4C7410C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Allen, Mark</cp:lastModifiedBy>
  <cp:revision/>
  <dcterms:created xsi:type="dcterms:W3CDTF">2023-05-17T07:22:28Z</dcterms:created>
  <dcterms:modified xsi:type="dcterms:W3CDTF">2023-09-15T05:52:09Z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2023-08-22T03:13:51Z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3ea50a49-4507-43c3-854e-078453f09e11</vt:lpwstr>
  </property>
  <property fmtid="{D5CDD505-2E9C-101B-9397-08002B2CF9AE}" pid="10" name="MSIP_Label_a9c42b93-5bd2-48fe-a993-78d6016bf3ce_ContentBits">
    <vt:lpwstr>0</vt:lpwstr>
  </property>
</Properties>
</file>