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fileSharing readOnlyRecommended="1"/>
  <workbookPr codeName="ThisWorkbook"/>
  <mc:AlternateContent xmlns:mc="http://schemas.openxmlformats.org/markup-compatibility/2006">
    <mc:Choice Requires="x15">
      <x15ac:absPath xmlns:x15ac="http://schemas.microsoft.com/office/spreadsheetml/2010/11/ac" url="Z:\01. Price Reviews\02. GAAR\2026-30\05. Revenue Scenarios\IP03b (Submitted)\03. Model Suite\03. Public\"/>
    </mc:Choice>
  </mc:AlternateContent>
  <xr:revisionPtr revIDLastSave="0" documentId="13_ncr:1_{F043EBA0-A4FD-4B81-B631-6B328DD39363}" xr6:coauthVersionLast="47" xr6:coauthVersionMax="47" xr10:uidLastSave="{00000000-0000-0000-0000-000000000000}"/>
  <bookViews>
    <workbookView xWindow="30600" yWindow="-120" windowWidth="29040" windowHeight="15840" xr2:uid="{00000000-000D-0000-FFFF-FFFF00000000}"/>
  </bookViews>
  <sheets>
    <sheet name="ECM" sheetId="1" r:id="rId1"/>
  </sheets>
  <externalReferences>
    <externalReference r:id="rId2"/>
    <externalReference r:id="rId3"/>
  </externalReferences>
  <definedNames>
    <definedName name="__123Graph_A" hidden="1">#REF!</definedName>
    <definedName name="__123Graph_CWH2" hidden="1">#REF!</definedName>
    <definedName name="__123Graph_CWH3" hidden="1">#REF!</definedName>
    <definedName name="__123Graph_X" hidden="1">#REF!</definedName>
    <definedName name="_1__123Graph_ACHART_3" hidden="1">#REF!</definedName>
    <definedName name="_101__123Graph_ACHART_2" hidden="1">#REF!</definedName>
    <definedName name="_109__123Graph_ACHART_3" hidden="1">#REF!</definedName>
    <definedName name="_110__123Graph_ACHART_30" hidden="1">#REF!</definedName>
    <definedName name="_111__123Graph_ACHART_31" hidden="1">#REF!</definedName>
    <definedName name="_112__123Graph_ACHART_35" hidden="1">#REF!</definedName>
    <definedName name="_116__123Graph_ACHART_3" hidden="1">#REF!</definedName>
    <definedName name="_117__123Graph_ACHART_30" hidden="1">#REF!</definedName>
    <definedName name="_118__123Graph_ACHART_31" hidden="1">#REF!</definedName>
    <definedName name="_119__123Graph_ACHART_35" hidden="1">#REF!</definedName>
    <definedName name="_126__123Graph_ACHART_4" hidden="1">#REF!</definedName>
    <definedName name="_134__123Graph_ACHART_4" hidden="1">#REF!</definedName>
    <definedName name="_14__123Graph_ACHART_1" hidden="1">#REF!</definedName>
    <definedName name="_140__123Graph_ACHART_5" hidden="1">#REF!</definedName>
    <definedName name="_149__123Graph_ACHART_5" hidden="1">#REF!</definedName>
    <definedName name="_15__123Graph_ACHART_1" hidden="1">#REF!</definedName>
    <definedName name="_154__123Graph_ACHART_6" hidden="1">#REF!</definedName>
    <definedName name="_155__123Graph_ACHART_62" hidden="1">#REF!</definedName>
    <definedName name="_156__123Graph_ACHART_66" hidden="1">#REF!</definedName>
    <definedName name="_157__123Graph_ACHART_68" hidden="1">#REF!</definedName>
    <definedName name="_158__123Graph_ACHART_69" hidden="1">#REF!</definedName>
    <definedName name="_164__123Graph_ACHART_6" hidden="1">#REF!</definedName>
    <definedName name="_165__123Graph_ACHART_62" hidden="1">#REF!</definedName>
    <definedName name="_166__123Graph_ACHART_66" hidden="1">#REF!</definedName>
    <definedName name="_167__123Graph_ACHART_68" hidden="1">#REF!</definedName>
    <definedName name="_168__123Graph_ACHART_69" hidden="1">#REF!</definedName>
    <definedName name="_172__123Graph_ACHART_7" hidden="1">#REF!</definedName>
    <definedName name="_173__123Graph_ACHART_70" hidden="1">#REF!</definedName>
    <definedName name="_174__123Graph_ACHART_71" hidden="1">#REF!</definedName>
    <definedName name="_183__123Graph_ACHART_7" hidden="1">#REF!</definedName>
    <definedName name="_184__123Graph_ACHART_70" hidden="1">#REF!</definedName>
    <definedName name="_185__123Graph_ACHART_71" hidden="1">#REF!</definedName>
    <definedName name="_188__123Graph_ACHART_8" hidden="1">#REF!</definedName>
    <definedName name="_2__123Graph_ACHART_7" localSheetId="0" hidden="1">#REF!</definedName>
    <definedName name="_2__123Graph_ACHART_7" hidden="1">#REF!</definedName>
    <definedName name="_200__123Graph_ACHART_8" hidden="1">#REF!</definedName>
    <definedName name="_202__123Graph_ACHART_9" hidden="1">#REF!</definedName>
    <definedName name="_210__123Graph_BCHART_1" localSheetId="0" hidden="1">#REF!</definedName>
    <definedName name="_210__123Graph_BCHART_1" hidden="1">#REF!</definedName>
    <definedName name="_215__123Graph_ACHART_9" hidden="1">#REF!</definedName>
    <definedName name="_223__123Graph_BCHART_1" localSheetId="0" hidden="1">#REF!</definedName>
    <definedName name="_223__123Graph_BCHART_1" hidden="1">#REF!</definedName>
    <definedName name="_224__123Graph_BCHART_10" hidden="1">#REF!</definedName>
    <definedName name="_238__123Graph_BCHART_10" hidden="1">#REF!</definedName>
    <definedName name="_238__123Graph_BCHART_11" hidden="1">#REF!</definedName>
    <definedName name="_239__123Graph_BCHART_12" hidden="1">#REF!</definedName>
    <definedName name="_253__123Graph_BCHART_11" hidden="1">#REF!</definedName>
    <definedName name="_254__123Graph_BCHART_12" hidden="1">#REF!</definedName>
    <definedName name="_257__123Graph_BCHART_13" localSheetId="0" hidden="1">#REF!</definedName>
    <definedName name="_257__123Graph_BCHART_13" hidden="1">#REF!</definedName>
    <definedName name="_258__123Graph_BCHART_15" hidden="1">#REF!</definedName>
    <definedName name="_259__123Graph_BCHART_16" hidden="1">#REF!</definedName>
    <definedName name="_273__123Graph_BCHART_13" localSheetId="0" hidden="1">#REF!</definedName>
    <definedName name="_273__123Graph_BCHART_13" hidden="1">#REF!</definedName>
    <definedName name="_273__123Graph_BCHART_2" hidden="1">#REF!</definedName>
    <definedName name="_274__123Graph_BCHART_15" hidden="1">#REF!</definedName>
    <definedName name="_275__123Graph_BCHART_16" hidden="1">#REF!</definedName>
    <definedName name="_28__123Graph_ACHART_10" hidden="1">#REF!</definedName>
    <definedName name="_287__123Graph_BCHART_3" hidden="1">#REF!</definedName>
    <definedName name="_288__123Graph_BCHART_30" hidden="1">#REF!</definedName>
    <definedName name="_289__123Graph_BCHART_31" hidden="1">#REF!</definedName>
    <definedName name="_290__123Graph_BCHART_2" hidden="1">#REF!</definedName>
    <definedName name="_290__123Graph_BCHART_35" hidden="1">#REF!</definedName>
    <definedName name="_3__123Graph_ACHART_8" hidden="1">#REF!</definedName>
    <definedName name="_30__123Graph_ACHART_10" hidden="1">#REF!</definedName>
    <definedName name="_304__123Graph_BCHART_4" hidden="1">#REF!</definedName>
    <definedName name="_305__123Graph_BCHART_3" hidden="1">#REF!</definedName>
    <definedName name="_306__123Graph_BCHART_30" hidden="1">#REF!</definedName>
    <definedName name="_307__123Graph_BCHART_31" hidden="1">#REF!</definedName>
    <definedName name="_308__123Graph_BCHART_35" hidden="1">#REF!</definedName>
    <definedName name="_318__123Graph_BCHART_5" hidden="1">#REF!</definedName>
    <definedName name="_323__123Graph_BCHART_4" hidden="1">#REF!</definedName>
    <definedName name="_332__123Graph_BCHART_6" hidden="1">#REF!</definedName>
    <definedName name="_333__123Graph_BCHART_62" hidden="1">#REF!</definedName>
    <definedName name="_334__123Graph_BCHART_66" hidden="1">#REF!</definedName>
    <definedName name="_335__123Graph_BCHART_68" hidden="1">#REF!</definedName>
    <definedName name="_336__123Graph_BCHART_69" hidden="1">#REF!</definedName>
    <definedName name="_338__123Graph_BCHART_5" hidden="1">#REF!</definedName>
    <definedName name="_353__123Graph_BCHART_6" hidden="1">#REF!</definedName>
    <definedName name="_354__123Graph_BCHART_62" hidden="1">#REF!</definedName>
    <definedName name="_354__123Graph_BCHART_7" localSheetId="0" hidden="1">#REF!</definedName>
    <definedName name="_354__123Graph_BCHART_7" hidden="1">#REF!</definedName>
    <definedName name="_355__123Graph_BCHART_66" hidden="1">#REF!</definedName>
    <definedName name="_355__123Graph_BCHART_70" hidden="1">#REF!</definedName>
    <definedName name="_356__123Graph_BCHART_68" hidden="1">#REF!</definedName>
    <definedName name="_356__123Graph_BCHART_71" hidden="1">#REF!</definedName>
    <definedName name="_357__123Graph_BCHART_69" hidden="1">#REF!</definedName>
    <definedName name="_374__123Graph_BCHART_8" localSheetId="0" hidden="1">#REF!</definedName>
    <definedName name="_374__123Graph_BCHART_8" hidden="1">#REF!</definedName>
    <definedName name="_376__123Graph_BCHART_7" localSheetId="0" hidden="1">#REF!</definedName>
    <definedName name="_376__123Graph_BCHART_7" hidden="1">#REF!</definedName>
    <definedName name="_377__123Graph_BCHART_70" hidden="1">#REF!</definedName>
    <definedName name="_378__123Graph_BCHART_71" hidden="1">#REF!</definedName>
    <definedName name="_388__123Graph_BCHART_9" hidden="1">#REF!</definedName>
    <definedName name="_396__123Graph_CCHART_1" localSheetId="0" hidden="1">#REF!</definedName>
    <definedName name="_396__123Graph_CCHART_1" hidden="1">#REF!</definedName>
    <definedName name="_397__123Graph_BCHART_8" localSheetId="0" hidden="1">#REF!</definedName>
    <definedName name="_397__123Graph_BCHART_8" hidden="1">#REF!</definedName>
    <definedName name="_4__123Graph_BCHART_3" hidden="1">#REF!</definedName>
    <definedName name="_404__123Graph_CCHART_10" localSheetId="0" hidden="1">#REF!</definedName>
    <definedName name="_404__123Graph_CCHART_10" hidden="1">#REF!</definedName>
    <definedName name="_412__123Graph_BCHART_9" hidden="1">#REF!</definedName>
    <definedName name="_418__123Graph_CCHART_11" hidden="1">#REF!</definedName>
    <definedName name="_419__123Graph_CCHART_12" hidden="1">#REF!</definedName>
    <definedName name="_42__123Graph_ACHART_11" hidden="1">#REF!</definedName>
    <definedName name="_420__123Graph_CCHART_1" localSheetId="0" hidden="1">#REF!</definedName>
    <definedName name="_420__123Graph_CCHART_1" hidden="1">#REF!</definedName>
    <definedName name="_420__123Graph_CCHART_13" hidden="1">#REF!</definedName>
    <definedName name="_421__123Graph_CCHART_14" hidden="1">#REF!</definedName>
    <definedName name="_422__123Graph_CCHART_15" hidden="1">#REF!</definedName>
    <definedName name="_423__123Graph_CCHART_16" hidden="1">#REF!</definedName>
    <definedName name="_428__123Graph_CCHART_10" localSheetId="0" hidden="1">#REF!</definedName>
    <definedName name="_428__123Graph_CCHART_10" hidden="1">#REF!</definedName>
    <definedName name="_437__123Graph_CCHART_2" hidden="1">#REF!</definedName>
    <definedName name="_443__123Graph_CCHART_11" hidden="1">#REF!</definedName>
    <definedName name="_444__123Graph_CCHART_12" hidden="1">#REF!</definedName>
    <definedName name="_445__123Graph_CCHART_13" hidden="1">#REF!</definedName>
    <definedName name="_445__123Graph_CCHART_3" localSheetId="0" hidden="1">#REF!</definedName>
    <definedName name="_445__123Graph_CCHART_3" hidden="1">#REF!</definedName>
    <definedName name="_446__123Graph_CCHART_14" hidden="1">#REF!</definedName>
    <definedName name="_447__123Graph_CCHART_15" hidden="1">#REF!</definedName>
    <definedName name="_448__123Graph_CCHART_16" hidden="1">#REF!</definedName>
    <definedName name="_45__123Graph_ACHART_11" hidden="1">#REF!</definedName>
    <definedName name="_453__123Graph_CCHART_4" localSheetId="0" hidden="1">#REF!</definedName>
    <definedName name="_453__123Graph_CCHART_4" hidden="1">#REF!</definedName>
    <definedName name="_461__123Graph_CCHART_5" localSheetId="0" hidden="1">#REF!</definedName>
    <definedName name="_461__123Graph_CCHART_5" hidden="1">#REF!</definedName>
    <definedName name="_463__123Graph_CCHART_2" hidden="1">#REF!</definedName>
    <definedName name="_469__123Graph_CCHART_6" localSheetId="0" hidden="1">#REF!</definedName>
    <definedName name="_469__123Graph_CCHART_6" hidden="1">#REF!</definedName>
    <definedName name="_470__123Graph_CCHART_62" hidden="1">#REF!</definedName>
    <definedName name="_471__123Graph_CCHART_3" localSheetId="0" hidden="1">#REF!</definedName>
    <definedName name="_471__123Graph_CCHART_3" hidden="1">#REF!</definedName>
    <definedName name="_471__123Graph_CCHART_66" hidden="1">#REF!</definedName>
    <definedName name="_472__123Graph_CCHART_68" hidden="1">#REF!</definedName>
    <definedName name="_473__123Graph_CCHART_69" hidden="1">#REF!</definedName>
    <definedName name="_479__123Graph_CCHART_4" localSheetId="0" hidden="1">#REF!</definedName>
    <definedName name="_479__123Graph_CCHART_4" hidden="1">#REF!</definedName>
    <definedName name="_481__123Graph_CCHART_7" localSheetId="0" hidden="1">#REF!</definedName>
    <definedName name="_481__123Graph_CCHART_7" hidden="1">#REF!</definedName>
    <definedName name="_482__123Graph_CCHART_70" hidden="1">#REF!</definedName>
    <definedName name="_487__123Graph_CCHART_5" localSheetId="0" hidden="1">#REF!</definedName>
    <definedName name="_487__123Graph_CCHART_5" hidden="1">#REF!</definedName>
    <definedName name="_490__123Graph_CCHART_8" localSheetId="0" hidden="1">#REF!</definedName>
    <definedName name="_490__123Graph_CCHART_8" hidden="1">#REF!</definedName>
    <definedName name="_495__123Graph_CCHART_6" localSheetId="0" hidden="1">#REF!</definedName>
    <definedName name="_495__123Graph_CCHART_6" hidden="1">#REF!</definedName>
    <definedName name="_496__123Graph_CCHART_62" hidden="1">#REF!</definedName>
    <definedName name="_497__123Graph_CCHART_66" hidden="1">#REF!</definedName>
    <definedName name="_498__123Graph_CCHART_68" hidden="1">#REF!</definedName>
    <definedName name="_498__123Graph_CCHART_9" localSheetId="0" hidden="1">#REF!</definedName>
    <definedName name="_498__123Graph_CCHART_9" hidden="1">#REF!</definedName>
    <definedName name="_499__123Graph_CCHART_69" hidden="1">#REF!</definedName>
    <definedName name="_499__123Graph_DCHART_1" hidden="1">#REF!</definedName>
    <definedName name="_5__123Graph_BCHART_7" localSheetId="0" hidden="1">#REF!</definedName>
    <definedName name="_5__123Graph_BCHART_7" hidden="1">#REF!</definedName>
    <definedName name="_507__123Graph_CCHART_7" localSheetId="0" hidden="1">#REF!</definedName>
    <definedName name="_507__123Graph_CCHART_7" hidden="1">#REF!</definedName>
    <definedName name="_507__123Graph_DCHART_10" localSheetId="0" hidden="1">#REF!</definedName>
    <definedName name="_507__123Graph_DCHART_10" hidden="1">#REF!</definedName>
    <definedName name="_508__123Graph_CCHART_70" hidden="1">#REF!</definedName>
    <definedName name="_508__123Graph_DCHART_11" hidden="1">#REF!</definedName>
    <definedName name="_509__123Graph_DCHART_13" hidden="1">#REF!</definedName>
    <definedName name="_510__123Graph_DCHART_16" hidden="1">#REF!</definedName>
    <definedName name="_511__123Graph_DCHART_2" hidden="1">#REF!</definedName>
    <definedName name="_512__123Graph_DCHART_66" hidden="1">#REF!</definedName>
    <definedName name="_513__123Graph_DCHART_68" hidden="1">#REF!</definedName>
    <definedName name="_514__123Graph_DCHART_70" hidden="1">#REF!</definedName>
    <definedName name="_516__123Graph_CCHART_8" localSheetId="0" hidden="1">#REF!</definedName>
    <definedName name="_516__123Graph_CCHART_8" hidden="1">#REF!</definedName>
    <definedName name="_522__123Graph_ECHART_10" localSheetId="0" hidden="1">#REF!</definedName>
    <definedName name="_522__123Graph_ECHART_10" hidden="1">#REF!</definedName>
    <definedName name="_523__123Graph_ECHART_11" hidden="1">#REF!</definedName>
    <definedName name="_524__123Graph_CCHART_9" localSheetId="0" hidden="1">#REF!</definedName>
    <definedName name="_524__123Graph_CCHART_9" hidden="1">#REF!</definedName>
    <definedName name="_524__123Graph_ECHART_2" hidden="1">#REF!</definedName>
    <definedName name="_525__123Graph_DCHART_1" hidden="1">#REF!</definedName>
    <definedName name="_525__123Graph_ECHART_66" hidden="1">#REF!</definedName>
    <definedName name="_526__123Graph_ECHART_68" hidden="1">#REF!</definedName>
    <definedName name="_533__123Graph_DCHART_10" localSheetId="0" hidden="1">#REF!</definedName>
    <definedName name="_533__123Graph_DCHART_10" hidden="1">#REF!</definedName>
    <definedName name="_534__123Graph_DCHART_11" hidden="1">#REF!</definedName>
    <definedName name="_534__123Graph_FCHART_10" localSheetId="0" hidden="1">#REF!</definedName>
    <definedName name="_534__123Graph_FCHART_10" hidden="1">#REF!</definedName>
    <definedName name="_535__123Graph_DCHART_13" hidden="1">#REF!</definedName>
    <definedName name="_536__123Graph_DCHART_16" hidden="1">#REF!</definedName>
    <definedName name="_537__123Graph_DCHART_2" hidden="1">#REF!</definedName>
    <definedName name="_538__123Graph_DCHART_66" hidden="1">#REF!</definedName>
    <definedName name="_539__123Graph_DCHART_68" hidden="1">#REF!</definedName>
    <definedName name="_540__123Graph_DCHART_70" hidden="1">#REF!</definedName>
    <definedName name="_548__123Graph_ECHART_10" localSheetId="0" hidden="1">#REF!</definedName>
    <definedName name="_548__123Graph_ECHART_10" hidden="1">#REF!</definedName>
    <definedName name="_548__123Graph_XCHART_10" hidden="1">#REF!</definedName>
    <definedName name="_549__123Graph_ECHART_11" hidden="1">#REF!</definedName>
    <definedName name="_550__123Graph_ECHART_2" hidden="1">#REF!</definedName>
    <definedName name="_551__123Graph_ECHART_66" hidden="1">#REF!</definedName>
    <definedName name="_552__123Graph_ECHART_68" hidden="1">#REF!</definedName>
    <definedName name="_560__123Graph_FCHART_10" localSheetId="0" hidden="1">#REF!</definedName>
    <definedName name="_560__123Graph_FCHART_10" hidden="1">#REF!</definedName>
    <definedName name="_562__123Graph_XCHART_11" hidden="1">#REF!</definedName>
    <definedName name="_563__123Graph_XCHART_12" hidden="1">#REF!</definedName>
    <definedName name="_564__123Graph_XCHART_13" hidden="1">#REF!</definedName>
    <definedName name="_565__123Graph_XCHART_14" hidden="1">#REF!</definedName>
    <definedName name="_566__123Graph_XCHART_15" hidden="1">#REF!</definedName>
    <definedName name="_567__123Graph_XCHART_16" hidden="1">#REF!</definedName>
    <definedName name="_575__123Graph_XCHART_10" hidden="1">#REF!</definedName>
    <definedName name="_581__123Graph_XCHART_2" hidden="1">#REF!</definedName>
    <definedName name="_590__123Graph_XCHART_11" hidden="1">#REF!</definedName>
    <definedName name="_591__123Graph_XCHART_12" hidden="1">#REF!</definedName>
    <definedName name="_592__123Graph_XCHART_13" hidden="1">#REF!</definedName>
    <definedName name="_593__123Graph_XCHART_14" hidden="1">#REF!</definedName>
    <definedName name="_594__123Graph_XCHART_15" hidden="1">#REF!</definedName>
    <definedName name="_595__123Graph_XCHART_16" hidden="1">#REF!</definedName>
    <definedName name="_595__123Graph_XCHART_3" hidden="1">#REF!</definedName>
    <definedName name="_596__123Graph_XCHART_35" hidden="1">#REF!</definedName>
    <definedName name="_6__123Graph_BCHART_8" hidden="1">#REF!</definedName>
    <definedName name="_60__123Graph_ACHART_12" localSheetId="0" hidden="1">#REF!</definedName>
    <definedName name="_60__123Graph_ACHART_12" hidden="1">#REF!</definedName>
    <definedName name="_610__123Graph_XCHART_2" hidden="1">#REF!</definedName>
    <definedName name="_610__123Graph_XCHART_4" hidden="1">#REF!</definedName>
    <definedName name="_624__123Graph_XCHART_5" hidden="1">#REF!</definedName>
    <definedName name="_625__123Graph_XCHART_3" hidden="1">#REF!</definedName>
    <definedName name="_626__123Graph_XCHART_35" hidden="1">#REF!</definedName>
    <definedName name="_638__123Graph_XCHART_6" hidden="1">#REF!</definedName>
    <definedName name="_64__123Graph_ACHART_12" localSheetId="0" hidden="1">#REF!</definedName>
    <definedName name="_64__123Graph_ACHART_12" hidden="1">#REF!</definedName>
    <definedName name="_641__123Graph_XCHART_4" hidden="1">#REF!</definedName>
    <definedName name="_652__123Graph_XCHART_7" hidden="1">#REF!</definedName>
    <definedName name="_653__123Graph_XCHART_71" hidden="1">#REF!</definedName>
    <definedName name="_656__123Graph_XCHART_5" hidden="1">#REF!</definedName>
    <definedName name="_667__123Graph_XCHART_8" hidden="1">#REF!</definedName>
    <definedName name="_671__123Graph_XCHART_6" hidden="1">#REF!</definedName>
    <definedName name="_681__123Graph_XCHART_9" hidden="1">#REF!</definedName>
    <definedName name="_686__123Graph_XCHART_7" hidden="1">#REF!</definedName>
    <definedName name="_687__123Graph_XCHART_71" hidden="1">#REF!</definedName>
    <definedName name="_7__123Graph_CCHART_7" hidden="1">#REF!</definedName>
    <definedName name="_702__123Graph_XCHART_8" hidden="1">#REF!</definedName>
    <definedName name="_717__123Graph_XCHART_9" hidden="1">#REF!</definedName>
    <definedName name="_78__123Graph_ACHART_13" localSheetId="0" hidden="1">#REF!</definedName>
    <definedName name="_78__123Graph_ACHART_13" hidden="1">#REF!</definedName>
    <definedName name="_79__123Graph_ACHART_14" hidden="1">#REF!</definedName>
    <definedName name="_8__123Graph_DCHART_7" hidden="1">#REF!</definedName>
    <definedName name="_80__123Graph_ACHART_15" hidden="1">#REF!</definedName>
    <definedName name="_81__123Graph_ACHART_16" hidden="1">#REF!</definedName>
    <definedName name="_83__123Graph_ACHART_13" localSheetId="0" hidden="1">#REF!</definedName>
    <definedName name="_83__123Graph_ACHART_13" hidden="1">#REF!</definedName>
    <definedName name="_84__123Graph_ACHART_14" hidden="1">#REF!</definedName>
    <definedName name="_85__123Graph_ACHART_15" hidden="1">#REF!</definedName>
    <definedName name="_86__123Graph_ACHART_16" hidden="1">#REF!</definedName>
    <definedName name="_9__123Graph_XCHART_8" hidden="1">#REF!</definedName>
    <definedName name="_95__123Graph_ACHART_2" hidden="1">#REF!</definedName>
    <definedName name="_Fill" localSheetId="0" hidden="1">#REF!</definedName>
    <definedName name="_Fill" hidden="1">#REF!</definedName>
    <definedName name="_xlnm._FilterDatabase" localSheetId="0" hidden="1">#REF!</definedName>
    <definedName name="_xlnm._FilterDatabase" hidden="1">#REF!</definedName>
    <definedName name="_jns2"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_jns3"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_l2"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_l3"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aaaaaaa" hidden="1">{#N/A,#N/A,FALSE,"Group P&amp;L";#N/A,#N/A,FALSE,"Group Balance Sheet"}</definedName>
    <definedName name="abba" hidden="1">{"Ownership",#N/A,FALSE,"Ownership";"Contents",#N/A,FALSE,"Contents"}</definedName>
    <definedName name="adasdfa3454"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dgaergfas"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fa" hidden="1">{#N/A,#N/A,FALSE,"Group P&amp;L";#N/A,#N/A,FALSE,"Group Balance Sheet"}</definedName>
    <definedName name="afafaf" hidden="1">{#N/A,#N/A,FALSE,"Group P&amp;L";#N/A,#N/A,FALSE,"Group Balance Sheet"}</definedName>
    <definedName name="afafafafaf" hidden="1">{#N/A,#N/A,FALSE,"Group P&amp;L";#N/A,#N/A,FALSE,"Group Balance Sheet"}</definedName>
    <definedName name="anscount" hidden="1">1</definedName>
    <definedName name="aria"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a2"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a3"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a4"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a5"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a6"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b"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b2"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b3"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b5"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b6"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b7"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c"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c2"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c3"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c4"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c6"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c8"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d"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d2"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d3"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d55"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d66"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d76"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e"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e2"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e3"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e56"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e77"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e87"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f"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f2"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f3"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f33"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f66"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f7676"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RIFT"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afa" hidden="1">{#N/A,#N/A,FALSE,"Group P&amp;L";#N/A,#N/A,FALSE,"Group Balance Sheet"}</definedName>
    <definedName name="aSAS" hidden="1">{#N/A,#N/A,FALSE,"Group P&amp;L";#N/A,#N/A,FALSE,"Group Balance Sheet"}</definedName>
    <definedName name="asdf"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2"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234"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3"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55"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56"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6563"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adf"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adfasdf"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asd"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asdasd" hidden="1">{#N/A,#N/A,FALSE,"Group P&amp;L";#N/A,#N/A,FALSE,"Group Balance Sheet"}</definedName>
    <definedName name="asdfasdf"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asdfasd"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asdff"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asdff2"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asdff3"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asdfgbg"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fasfd" hidden="1">{#N/A,#N/A,FALSE,"Group P&amp;L";#N/A,#N/A,FALSE,"Group Balance Sheet"}</definedName>
    <definedName name="asdfasfdasfd" hidden="1">{#N/A,#N/A,FALSE,"Group P&amp;L";#N/A,#N/A,FALSE,"Group Balance Sheet"}</definedName>
    <definedName name="asdfgasdf"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gfag"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gfasdgf"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dggdg" hidden="1">{#N/A,#N/A,FALSE,"Group P&amp;L";#N/A,#N/A,FALSE,"Group Balance Sheet"}</definedName>
    <definedName name="asdggg" hidden="1">{#N/A,#N/A,FALSE,"Group P&amp;L";#N/A,#N/A,FALSE,"Group Balance Sheet"}</definedName>
    <definedName name="asdgsgd" hidden="1">{#N/A,#N/A,FALSE,"Group P&amp;L";#N/A,#N/A,FALSE,"Group Balance Sheet"}</definedName>
    <definedName name="asfaf" hidden="1">{#N/A,#N/A,FALSE,"Group P&amp;L";#N/A,#N/A,FALSE,"Group Balance Sheet"}</definedName>
    <definedName name="asfssf"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assd" hidden="1">{#N/A,#N/A,FALSE,"Group P&amp;L";#N/A,#N/A,FALSE,"Group Balance Sheet"}</definedName>
    <definedName name="astg" hidden="1">{#N/A,#N/A,FALSE,"Group P&amp;L";#N/A,#N/A,FALSE,"Group Balance Sheet"}</definedName>
    <definedName name="bccccccccc" hidden="1">{#N/A,#N/A,FALSE,"Group P&amp;L";#N/A,#N/A,FALSE,"Group Balance Sheet"}</definedName>
    <definedName name="bf" hidden="1">{#N/A,#N/A,FALSE,"Group P&amp;L";#N/A,#N/A,FALSE,"Group Balance Sheet"}</definedName>
    <definedName name="bpr" hidden="1">{#N/A,#N/A,FALSE,"Group P&amp;L";#N/A,#N/A,FALSE,"Group Balance Sheet"}</definedName>
    <definedName name="ccccccccccccc" hidden="1">{#N/A,#N/A,FALSE,"Group P&amp;L";#N/A,#N/A,FALSE,"Group Balance Sheet"}</definedName>
    <definedName name="ccscfc" hidden="1">{#N/A,#N/A,FALSE,"Group P&amp;L";#N/A,#N/A,FALSE,"Group Balance Sheet"}</definedName>
    <definedName name="cn" hidden="1">{#N/A,#N/A,FALSE,"Group P&amp;L";#N/A,#N/A,FALSE,"Group Balance Sheet"}</definedName>
    <definedName name="cpt"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cqwec" hidden="1">{#N/A,#N/A,FALSE,"Group P&amp;L";#N/A,#N/A,FALSE,"Group Balance Sheet"}</definedName>
    <definedName name="cv" hidden="1">{#N/A,#N/A,FALSE,"Group P&amp;L";#N/A,#N/A,FALSE,"Group Balance Sheet"}</definedName>
    <definedName name="cvb" hidden="1">{#N/A,#N/A,FALSE,"Group P&amp;L";#N/A,#N/A,FALSE,"Group Balance Sheet"}</definedName>
    <definedName name="cvbbzx" hidden="1">{#N/A,#N/A,FALSE,"Group P&amp;L";#N/A,#N/A,FALSE,"Group Balance Sheet"}</definedName>
    <definedName name="cvcmv" hidden="1">{#N/A,#N/A,FALSE,"Group P&amp;L";#N/A,#N/A,FALSE,"Group Balance Sheet"}</definedName>
    <definedName name="cx" hidden="1">{#N/A,#N/A,FALSE,"Group P&amp;L";#N/A,#N/A,FALSE,"Group Balance Sheet"}</definedName>
    <definedName name="d" hidden="1">{#N/A,#N/A,FALSE,"Group P&amp;L";#N/A,#N/A,FALSE,"Group Balance Sheet"}</definedName>
    <definedName name="da" hidden="1">{#N/A,#N/A,FALSE,"Group P&amp;L";#N/A,#N/A,FALSE,"Group Balance Sheet"}</definedName>
    <definedName name="deuli3edjlkd3" hidden="1">{#N/A,#N/A,FALSE,"Group P&amp;L";#N/A,#N/A,FALSE,"Group Balance Sheet"}</definedName>
    <definedName name="df" hidden="1">{#N/A,#N/A,FALSE,"Group P&amp;L";#N/A,#N/A,FALSE,"Group Balance Sheet"}</definedName>
    <definedName name="dfgdf"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dfhg" hidden="1">{#N/A,#N/A,FALSE,"Group P&amp;L";#N/A,#N/A,FALSE,"Group Balance Sheet"}</definedName>
    <definedName name="dg" hidden="1">{#N/A,#N/A,FALSE,"Group P&amp;L";#N/A,#N/A,FALSE,"Group Balance Sheet"}</definedName>
    <definedName name="dggggggggggggggg" hidden="1">{#N/A,#N/A,FALSE,"Group P&amp;L";#N/A,#N/A,FALSE,"Group Balance Sheet"}</definedName>
    <definedName name="dh" hidden="1">{#N/A,#N/A,FALSE,"Group P&amp;L";#N/A,#N/A,FALSE,"Group Balance Sheet"}</definedName>
    <definedName name="dhdf" hidden="1">{#N/A,#N/A,FALSE,"Group P&amp;L";#N/A,#N/A,FALSE,"Group Balance Sheet"}</definedName>
    <definedName name="dms_PRCP_BaseYear" localSheetId="0">ECM!$C$23</definedName>
    <definedName name="eqrt" hidden="1">{#N/A,#N/A,FALSE,"Group P&amp;L";#N/A,#N/A,FALSE,"Group Balance Sheet"}</definedName>
    <definedName name="erwyhreytwe" hidden="1">{#N/A,#N/A,FALSE,"Group P&amp;L";#N/A,#N/A,FALSE,"Group Balance Sheet"}</definedName>
    <definedName name="et" hidden="1">{#N/A,#N/A,FALSE,"Group P&amp;L";#N/A,#N/A,FALSE,"Group Balance Sheet"}</definedName>
    <definedName name="ewewew" hidden="1">{#N/A,#N/A,FALSE,"Group P&amp;L";#N/A,#N/A,FALSE,"Group Balance Sheet"}</definedName>
    <definedName name="ewqf" hidden="1">{#N/A,#N/A,FALSE,"Group P&amp;L";#N/A,#N/A,FALSE,"Group Balance Sheet"}</definedName>
    <definedName name="EYGadeG" hidden="1">{#N/A,#N/A,FALSE,"Group P&amp;L";#N/A,#N/A,FALSE,"Group Balance Sheet"}</definedName>
    <definedName name="fafaf" hidden="1">{#N/A,#N/A,FALSE,"Group P&amp;L";#N/A,#N/A,FALSE,"Group Balance Sheet"}</definedName>
    <definedName name="fas" hidden="1">{#N/A,#N/A,FALSE,"Group P&amp;L";#N/A,#N/A,FALSE,"Group Balance Sheet"}</definedName>
    <definedName name="fasd"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fasd2"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fasd3"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fasdasdf"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fasdasdf2"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fasdasdf3"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fga" hidden="1">{#N/A,#N/A,FALSE,"Group P&amp;L";#N/A,#N/A,FALSE,"Group Balance Sheet"}</definedName>
    <definedName name="fggdf" hidden="1">{#N/A,#N/A,FALSE,"Group P&amp;L";#N/A,#N/A,FALSE,"Group Balance Sheet"}</definedName>
    <definedName name="fgh" hidden="1">{#N/A,#N/A,FALSE,"Group P&amp;L";#N/A,#N/A,FALSE,"Group Balance Sheet"}</definedName>
    <definedName name="fghfhg" hidden="1">{#N/A,#N/A,FALSE,"Group P&amp;L";#N/A,#N/A,FALSE,"Group Balance Sheet"}</definedName>
    <definedName name="ftnjh" hidden="1">{#N/A,#N/A,FALSE,"Group P&amp;L";#N/A,#N/A,FALSE,"Group Balance Sheet"}</definedName>
    <definedName name="gasdg" hidden="1">{#N/A,#N/A,FALSE,"Group P&amp;L";#N/A,#N/A,FALSE,"Group Balance Sheet"}</definedName>
    <definedName name="gj" hidden="1">{#N/A,#N/A,FALSE,"Group P&amp;L";#N/A,#N/A,FALSE,"Group Balance Sheet"}</definedName>
    <definedName name="gjk" hidden="1">{#N/A,#N/A,FALSE,"Group P&amp;L";#N/A,#N/A,FALSE,"Group Balance Sheet"}</definedName>
    <definedName name="gmgmgmgmgmgm" hidden="1">{#N/A,#N/A,FALSE,"Group P&amp;L";#N/A,#N/A,FALSE,"Group Balance Sheet"}</definedName>
    <definedName name="guilkrtmk" hidden="1">{#N/A,#N/A,FALSE,"Group P&amp;L";#N/A,#N/A,FALSE,"Group Balance Sheet"}</definedName>
    <definedName name="h" hidden="1">{#N/A,#N/A,FALSE,"Group P&amp;L";#N/A,#N/A,FALSE,"Group Balance Sheet"}</definedName>
    <definedName name="hdenjhenjh" hidden="1">{#N/A,#N/A,FALSE,"Group P&amp;L";#N/A,#N/A,FALSE,"Group Balance Sheet"}</definedName>
    <definedName name="hfdfdgfkiklrtlkryuk" hidden="1">{#N/A,#N/A,FALSE,"Group P&amp;L";#N/A,#N/A,FALSE,"Group Balance Sheet"}</definedName>
    <definedName name="hg" hidden="1">{#N/A,#N/A,FALSE,"Group P&amp;L";#N/A,#N/A,FALSE,"Group Balance Sheet"}</definedName>
    <definedName name="hgfgh" hidden="1">{#N/A,#N/A,FALSE,"Group P&amp;L";#N/A,#N/A,FALSE,"Group Balance Sheet"}</definedName>
    <definedName name="hjk" hidden="1">{#N/A,#N/A,FALSE,"Group P&amp;L";#N/A,#N/A,FALSE,"Group Balance Sheet"}</definedName>
    <definedName name="hkkkkkkkkkkk" hidden="1">{#N/A,#N/A,FALSE,"Group P&amp;L";#N/A,#N/A,FALSE,"Group Balance Sheet"}</definedName>
    <definedName name="hlkhg" hidden="1">{#N/A,#N/A,FALSE,"Group P&amp;L";#N/A,#N/A,FALSE,"Group Balance Sheet"}</definedName>
    <definedName name="hxa" hidden="1">{#N/A,#N/A,FALSE,"Group P&amp;L";#N/A,#N/A,FALSE,"Group Balance Sheet"}</definedName>
    <definedName name="im" hidden="1">{#N/A,#N/A,FALSE,"Group P&amp;L";#N/A,#N/A,FALSE,"Group Balance Sheet"}</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40970.780625</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jfnmcvn" hidden="1">{#N/A,#N/A,FALSE,"Group P&amp;L";#N/A,#N/A,FALSE,"Group Balance Sheet"}</definedName>
    <definedName name="jggggggggggggg" hidden="1">{#N/A,#N/A,FALSE,"Group P&amp;L";#N/A,#N/A,FALSE,"Group Balance Sheet"}</definedName>
    <definedName name="jgggggggggggggg" hidden="1">{#N/A,#N/A,FALSE,"Group P&amp;L";#N/A,#N/A,FALSE,"Group Balance Sheet"}</definedName>
    <definedName name="jjfd" hidden="1">{#N/A,#N/A,FALSE,"Group P&amp;L";#N/A,#N/A,FALSE,"Group Balance Sheet"}</definedName>
    <definedName name="jjgjj" hidden="1">{#N/A,#N/A,FALSE,"Group P&amp;L";#N/A,#N/A,FALSE,"Group Balance Sheet"}</definedName>
    <definedName name="jmjmjm" hidden="1">{#N/A,#N/A,FALSE,"Group P&amp;L";#N/A,#N/A,FALSE,"Group Balance Sheet"}</definedName>
    <definedName name="jns"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kdb" hidden="1">{#N/A,#N/A,FALSE,"Group P&amp;L";#N/A,#N/A,FALSE,"Group Balance Sheet"}</definedName>
    <definedName name="kkkk" hidden="1">{#N/A,#N/A,FALSE,"Group P&amp;L";#N/A,#N/A,FALSE,"Group Balance Sheet"}</definedName>
    <definedName name="kurkrykmrkm" hidden="1">{#N/A,#N/A,FALSE,"Group P&amp;L";#N/A,#N/A,FALSE,"Group Balance Sheet"}</definedName>
    <definedName name="LAN" hidden="1">{"Ownership",#N/A,FALSE,"Ownership";"Contents",#N/A,FALSE,"Contents"}</definedName>
    <definedName name="limcount" hidden="1">1</definedName>
    <definedName name="llglgjlgl" hidden="1">{#N/A,#N/A,FALSE,"Group P&amp;L";#N/A,#N/A,FALSE,"Group Balance Sheet"}</definedName>
    <definedName name="lllkl" hidden="1">{#N/A,#N/A,FALSE,"Group P&amp;L";#N/A,#N/A,FALSE,"Group Balance Sheet"}</definedName>
    <definedName name="llllllllll" hidden="1">{#N/A,#N/A,FALSE,"Group P&amp;L";#N/A,#N/A,FALSE,"Group Balance Sheet"}</definedName>
    <definedName name="lllllllllllllllll" hidden="1">{#N/A,#N/A,FALSE,"Group P&amp;L";#N/A,#N/A,FALSE,"Group Balance Sheet"}</definedName>
    <definedName name="lo" hidden="1">{#N/A,#N/A,FALSE,"Group P&amp;L";#N/A,#N/A,FALSE,"Group Balance Sheet"}</definedName>
    <definedName name="m" hidden="1">{#N/A,#N/A,FALSE,"Group P&amp;L";#N/A,#N/A,FALSE,"Group Balance Sheet"}</definedName>
    <definedName name="mfmfmfgm" hidden="1">{#N/A,#N/A,FALSE,"Group P&amp;L";#N/A,#N/A,FALSE,"Group Balance Sheet"}</definedName>
    <definedName name="mh" hidden="1">{#N/A,#N/A,FALSE,"Group P&amp;L";#N/A,#N/A,FALSE,"Group Balance Sheet"}</definedName>
    <definedName name="mkt" hidden="1">{#N/A,#N/A,FALSE,"Group P&amp;L";#N/A,#N/A,FALSE,"Group Balance Sheet"}</definedName>
    <definedName name="MLNK1432336f26cf4a26b92dbb44e647cb24" localSheetId="0" hidden="1">#REF!</definedName>
    <definedName name="MLNK1432336f26cf4a26b92dbb44e647cb24" hidden="1">#REF!</definedName>
    <definedName name="MLNKf3f57fd090f846758f6783c3126b5d01" localSheetId="0" hidden="1">#REF!</definedName>
    <definedName name="MLNKf3f57fd090f846758f6783c3126b5d01" hidden="1">#REF!</definedName>
    <definedName name="nbdfndf" hidden="1">{#N/A,#N/A,FALSE,"Group P&amp;L";#N/A,#N/A,FALSE,"Group Balance Sheet"}</definedName>
    <definedName name="ncv" hidden="1">{#N/A,#N/A,FALSE,"Group P&amp;L";#N/A,#N/A,FALSE,"Group Balance Sheet"}</definedName>
    <definedName name="njedt" hidden="1">{#N/A,#N/A,FALSE,"Group P&amp;L";#N/A,#N/A,FALSE,"Group Balance Sheet"}</definedName>
    <definedName name="nmb" hidden="1">{#N/A,#N/A,FALSE,"Group P&amp;L";#N/A,#N/A,FALSE,"Group Balance Sheet"}</definedName>
    <definedName name="nvvvvvvvvvvvv" hidden="1">{#N/A,#N/A,FALSE,"Group P&amp;L";#N/A,#N/A,FALSE,"Group Balance Sheet"}</definedName>
    <definedName name="of" hidden="1">{#N/A,#N/A,FALSE,"Group P&amp;L";#N/A,#N/A,FALSE,"Group Balance Sheet"}</definedName>
    <definedName name="oipoip" hidden="1">{#N/A,#N/A,FALSE,"Group P&amp;L";#N/A,#N/A,FALSE,"Group Balance Sheet"}</definedName>
    <definedName name="ol" hidden="1">{#N/A,#N/A,FALSE,"Group P&amp;L";#N/A,#N/A,FALSE,"Group Balance Sheet"}</definedName>
    <definedName name="ool" hidden="1">{#N/A,#N/A,FALSE,"Group P&amp;L";#N/A,#N/A,FALSE,"Group Balance Sheet"}</definedName>
    <definedName name="ooooo" hidden="1">{#N/A,#N/A,FALSE,"Group P&amp;L";#N/A,#N/A,FALSE,"Group Balance Sheet"}</definedName>
    <definedName name="ooop" hidden="1">{#N/A,#N/A,FALSE,"Group P&amp;L";#N/A,#N/A,FALSE,"Group Balance Sheet"}</definedName>
    <definedName name="oppp" hidden="1">{#N/A,#N/A,FALSE,"Group P&amp;L";#N/A,#N/A,FALSE,"Group Balance Sheet"}</definedName>
    <definedName name="ouihb" hidden="1">{#N/A,#N/A,FALSE,"Group P&amp;L";#N/A,#N/A,FALSE,"Group Balance Sheet"}</definedName>
    <definedName name="ouijlk" hidden="1">{#N/A,#N/A,FALSE,"Group P&amp;L";#N/A,#N/A,FALSE,"Group Balance Sheet"}</definedName>
    <definedName name="p" hidden="1">{#N/A,#N/A,FALSE,"Group P&amp;L";#N/A,#N/A,FALSE,"Group Balance Sheet"}</definedName>
    <definedName name="p0iu" hidden="1">{#N/A,#N/A,FALSE,"Group P&amp;L";#N/A,#N/A,FALSE,"Group Balance Sheet"}</definedName>
    <definedName name="po" hidden="1">{#N/A,#N/A,FALSE,"Group P&amp;L";#N/A,#N/A,FALSE,"Group Balance Sheet"}</definedName>
    <definedName name="poiiop" hidden="1">{#N/A,#N/A,FALSE,"Group P&amp;L";#N/A,#N/A,FALSE,"Group Balance Sheet"}</definedName>
    <definedName name="poiu" hidden="1">{#N/A,#N/A,FALSE,"Group P&amp;L";#N/A,#N/A,FALSE,"Group Balance Sheet"}</definedName>
    <definedName name="pollmju" hidden="1">{#N/A,#N/A,FALSE,"Group P&amp;L";#N/A,#N/A,FALSE,"Group Balance Sheet"}</definedName>
    <definedName name="poool" hidden="1">{#N/A,#N/A,FALSE,"Group P&amp;L";#N/A,#N/A,FALSE,"Group Balance Sheet"}</definedName>
    <definedName name="poooo" hidden="1">{#N/A,#N/A,FALSE,"Group P&amp;L";#N/A,#N/A,FALSE,"Group Balance Sheet"}</definedName>
    <definedName name="poooool" hidden="1">{#N/A,#N/A,FALSE,"Group P&amp;L";#N/A,#N/A,FALSE,"Group Balance Sheet"}</definedName>
    <definedName name="pooooooooo" hidden="1">{#N/A,#N/A,FALSE,"Group P&amp;L";#N/A,#N/A,FALSE,"Group Balance Sheet"}</definedName>
    <definedName name="poooooooooo" hidden="1">{#N/A,#N/A,FALSE,"Group P&amp;L";#N/A,#N/A,FALSE,"Group Balance Sheet"}</definedName>
    <definedName name="poooooop" hidden="1">{#N/A,#N/A,FALSE,"Group P&amp;L";#N/A,#N/A,FALSE,"Group Balance Sheet"}</definedName>
    <definedName name="poop" hidden="1">{#N/A,#N/A,FALSE,"Group P&amp;L";#N/A,#N/A,FALSE,"Group Balance Sheet"}</definedName>
    <definedName name="pootop" hidden="1">{#N/A,#N/A,FALSE,"Group P&amp;L";#N/A,#N/A,FALSE,"Group Balance Sheet"}</definedName>
    <definedName name="pop" hidden="1">{#N/A,#N/A,FALSE,"Group P&amp;L";#N/A,#N/A,FALSE,"Group Balance Sheet"}</definedName>
    <definedName name="ppp" hidden="1">{#N/A,#N/A,FALSE,"Group P&amp;L";#N/A,#N/A,FALSE,"Group Balance Sheet"}</definedName>
    <definedName name="ppppppppppppppp" hidden="1">{#N/A,#N/A,FALSE,"Group P&amp;L";#N/A,#N/A,FALSE,"Group Balance Sheet"}</definedName>
    <definedName name="ppppppppppppppppppppppp" hidden="1">{#N/A,#N/A,FALSE,"Group P&amp;L";#N/A,#N/A,FALSE,"Group Balance Sheet"}</definedName>
    <definedName name="qqqqqqqqqqqqqqqqq" hidden="1">{#N/A,#N/A,FALSE,"Group P&amp;L";#N/A,#N/A,FALSE,"Group Balance Sheet"}</definedName>
    <definedName name="qw" hidden="1">{#N/A,#N/A,FALSE,"Group P&amp;L";#N/A,#N/A,FALSE,"Group Balance Sheet"}</definedName>
    <definedName name="qwdqdx" hidden="1">{#N/A,#N/A,FALSE,"Group P&amp;L";#N/A,#N/A,FALSE,"Group Balance Sheet"}</definedName>
    <definedName name="qwq"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QWQWQWE" hidden="1">{#N/A,#N/A,FALSE,"Group P&amp;L";#N/A,#N/A,FALSE,"Group Balance Sheet"}</definedName>
    <definedName name="qwrtq" hidden="1">{#N/A,#N/A,FALSE,"Group P&amp;L";#N/A,#N/A,FALSE,"Group Balance Sheet"}</definedName>
    <definedName name="qwwqww" hidden="1">{#N/A,#N/A,FALSE,"Group P&amp;L";#N/A,#N/A,FALSE,"Group Balance Sheet"}</definedName>
    <definedName name="qwww" hidden="1">{#N/A,#N/A,FALSE,"Group P&amp;L";#N/A,#N/A,FALSE,"Group Balance Sheet"}</definedName>
    <definedName name="qzqz" hidden="1">{#N/A,#N/A,FALSE,"Group P&amp;L";#N/A,#N/A,FALSE,"Group Balance Sheet"}</definedName>
    <definedName name="rbhswr" hidden="1">{#N/A,#N/A,FALSE,"Group P&amp;L";#N/A,#N/A,FALSE,"Group Balance Sheet"}</definedName>
    <definedName name="rehtb" hidden="1">{#N/A,#N/A,FALSE,"Group P&amp;L";#N/A,#N/A,FALSE,"Group Balance Sheet"}</definedName>
    <definedName name="rertte" hidden="1">{#N/A,#N/A,FALSE,"Group P&amp;L";#N/A,#N/A,FALSE,"Group Balance Sheet"}</definedName>
    <definedName name="rew" hidden="1">{#N/A,#N/A,FALSE,"Group P&amp;L";#N/A,#N/A,FALSE,"Group Balance Sheet"}</definedName>
    <definedName name="rmkt" hidden="1">{#N/A,#N/A,FALSE,"Group P&amp;L";#N/A,#N/A,FALSE,"Group Balance Sheet"}</definedName>
    <definedName name="rsdht" hidden="1">{#N/A,#N/A,FALSE,"Group P&amp;L";#N/A,#N/A,FALSE,"Group Balance Sheet"}</definedName>
    <definedName name="rtuit" hidden="1">{#N/A,#N/A,FALSE,"Group P&amp;L";#N/A,#N/A,FALSE,"Group Balance Sheet"}</definedName>
    <definedName name="rtut" hidden="1">{#N/A,#N/A,FALSE,"Group P&amp;L";#N/A,#N/A,FALSE,"Group Balance Sheet"}</definedName>
    <definedName name="rtweutrwurut" hidden="1">{#N/A,#N/A,FALSE,"Group P&amp;L";#N/A,#N/A,FALSE,"Group Balance Sheet"}</definedName>
    <definedName name="sbvsdf"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sdaf4"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sdfgagf"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sdfgagrdfa"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sdfh" hidden="1">{#N/A,#N/A,FALSE,"Group P&amp;L";#N/A,#N/A,FALSE,"Group Balance Sheet"}</definedName>
    <definedName name="sdgasgg" hidden="1">{#N/A,#N/A,FALSE,"Group P&amp;L";#N/A,#N/A,FALSE,"Group Balance Sheet"}</definedName>
    <definedName name="sencount" hidden="1">1</definedName>
    <definedName name="sfgsfgsf" hidden="1">{#N/A,#N/A,FALSE,"Group P&amp;L";#N/A,#N/A,FALSE,"Group Balance Sheet"}</definedName>
    <definedName name="sfhfhsfhg" hidden="1">{#N/A,#N/A,FALSE,"Group P&amp;L";#N/A,#N/A,FALSE,"Group Balance Sheet"}</definedName>
    <definedName name="shf" hidden="1">{#N/A,#N/A,FALSE,"Group P&amp;L";#N/A,#N/A,FALSE,"Group Balance Sheet"}</definedName>
    <definedName name="SRTYHSRTUY" hidden="1">{#N/A,#N/A,FALSE,"Group P&amp;L";#N/A,#N/A,FALSE,"Group Balance Sheet"}</definedName>
    <definedName name="sssssssssss" hidden="1">{#N/A,#N/A,FALSE,"Group P&amp;L";#N/A,#N/A,FALSE,"Group Balance Sheet"}</definedName>
    <definedName name="sta" hidden="1">{#N/A,#N/A,FALSE,"Group P&amp;L";#N/A,#N/A,FALSE,"Group Balance Sheet"}</definedName>
    <definedName name="Stuff" hidden="1">{#N/A,#N/A,FALSE,"Group P&amp;L";#N/A,#N/A,FALSE,"Group Balance Sheet"}</definedName>
    <definedName name="teest" hidden="1">{"Ownership",#N/A,FALSE,"Ownership";"Contents",#N/A,FALSE,"Contents"}</definedName>
    <definedName name="test" hidden="1">{"Ownership",#N/A,FALSE,"Ownership";"Contents",#N/A,FALSE,"Contents"}</definedName>
    <definedName name="tg"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tjuyt" hidden="1">{#N/A,#N/A,FALSE,"Group P&amp;L";#N/A,#N/A,FALSE,"Group Balance Sheet"}</definedName>
    <definedName name="tooooot" hidden="1">{#N/A,#N/A,FALSE,"Group P&amp;L";#N/A,#N/A,FALSE,"Group Balance Sheet"}</definedName>
    <definedName name="toooot" hidden="1">{#N/A,#N/A,FALSE,"Group P&amp;L";#N/A,#N/A,FALSE,"Group Balance Sheet"}</definedName>
    <definedName name="tooot" hidden="1">{#N/A,#N/A,FALSE,"Group P&amp;L";#N/A,#N/A,FALSE,"Group Balance Sheet"}</definedName>
    <definedName name="toot" hidden="1">{#N/A,#N/A,FALSE,"Group P&amp;L";#N/A,#N/A,FALSE,"Group Balance Sheet"}</definedName>
    <definedName name="tot" hidden="1">{#N/A,#N/A,FALSE,"Group P&amp;L";#N/A,#N/A,FALSE,"Group Balance Sheet"}</definedName>
    <definedName name="trfv" hidden="1">{#N/A,#N/A,FALSE,"Group P&amp;L";#N/A,#N/A,FALSE,"Group Balance Sheet"}</definedName>
    <definedName name="ttt" hidden="1">{#N/A,#N/A,FALSE,"Group P&amp;L";#N/A,#N/A,FALSE,"Group Balance Sheet"}</definedName>
    <definedName name="tuituyrtuy" hidden="1">{#N/A,#N/A,FALSE,"Group P&amp;L";#N/A,#N/A,FALSE,"Group Balance Sheet"}</definedName>
    <definedName name="tut" hidden="1">{#N/A,#N/A,FALSE,"Group P&amp;L";#N/A,#N/A,FALSE,"Group Balance Sheet"}</definedName>
    <definedName name="tuut" hidden="1">{#N/A,#N/A,FALSE,"Group P&amp;L";#N/A,#N/A,FALSE,"Group Balance Sheet"}</definedName>
    <definedName name="tuuut" hidden="1">{#N/A,#N/A,FALSE,"Group P&amp;L";#N/A,#N/A,FALSE,"Group Balance Sheet"}</definedName>
    <definedName name="ty" hidden="1">{#N/A,#N/A,FALSE,"Group P&amp;L";#N/A,#N/A,FALSE,"Group Balance Sheet"}</definedName>
    <definedName name="tyjew" hidden="1">{#N/A,#N/A,FALSE,"Group P&amp;L";#N/A,#N/A,FALSE,"Group Balance Sheet"}</definedName>
    <definedName name="tyt" hidden="1">{#N/A,#N/A,FALSE,"Group P&amp;L";#N/A,#N/A,FALSE,"Group Balance Sheet"}</definedName>
    <definedName name="ui" hidden="1">{#N/A,#N/A,FALSE,"Group P&amp;L";#N/A,#N/A,FALSE,"Group Balance Sheet"}</definedName>
    <definedName name="uiiuiu" hidden="1">{#N/A,#N/A,FALSE,"Group P&amp;L";#N/A,#N/A,FALSE,"Group Balance Sheet"}</definedName>
    <definedName name="uik"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uiop" hidden="1">{#N/A,#N/A,FALSE,"Group P&amp;L";#N/A,#N/A,FALSE,"Group Balance Sheet"}</definedName>
    <definedName name="uliug" hidden="1">{#N/A,#N/A,FALSE,"Group P&amp;L";#N/A,#N/A,FALSE,"Group Balance Sheet"}</definedName>
    <definedName name="utrew" hidden="1">{#N/A,#N/A,FALSE,"Group P&amp;L";#N/A,#N/A,FALSE,"Group Balance Sheet"}</definedName>
    <definedName name="uuuuuuuu" hidden="1">{#N/A,#N/A,FALSE,"Group P&amp;L";#N/A,#N/A,FALSE,"Group Balance Sheet"}</definedName>
    <definedName name="uuuuuuuuuuuuu" hidden="1">{#N/A,#N/A,FALSE,"Group P&amp;L";#N/A,#N/A,FALSE,"Group Balance Sheet"}</definedName>
    <definedName name="uyhtrrth" hidden="1">{#N/A,#N/A,FALSE,"Group P&amp;L";#N/A,#N/A,FALSE,"Group Balance Sheet"}</definedName>
    <definedName name="uytr" hidden="1">{#N/A,#N/A,FALSE,"Group P&amp;L";#N/A,#N/A,FALSE,"Group Balance Sheet"}</definedName>
    <definedName name="vcbg" hidden="1">{#N/A,#N/A,FALSE,"Group P&amp;L";#N/A,#N/A,FALSE,"Group Balance Sheet"}</definedName>
    <definedName name="vCube" localSheetId="0" hidden="1">#REF!</definedName>
    <definedName name="vCube" hidden="1">#REF!</definedName>
    <definedName name="vFormulas" localSheetId="0" hidden="1">#REF!</definedName>
    <definedName name="vFormulas" hidden="1">#REF!</definedName>
    <definedName name="vfsd" hidden="1">{#N/A,#N/A,FALSE,"Group P&amp;L";#N/A,#N/A,FALSE,"Group Balance Sheet"}</definedName>
    <definedName name="vGetRange" localSheetId="0" hidden="1">#REF!</definedName>
    <definedName name="vGetRange" hidden="1">#REF!</definedName>
    <definedName name="vPasteBackFrom" localSheetId="0" hidden="1">#REF!</definedName>
    <definedName name="vPasteBackFrom" hidden="1">#REF!</definedName>
    <definedName name="vPasteBackTo" localSheetId="0" hidden="1">#REF!</definedName>
    <definedName name="vPasteBackTo" hidden="1">#REF!</definedName>
    <definedName name="vProjectEntry" localSheetId="0" hidden="1">#REF!</definedName>
    <definedName name="vProjectEntry" hidden="1">#REF!</definedName>
    <definedName name="vProjectPaste" localSheetId="0" hidden="1">#REF!</definedName>
    <definedName name="vProjectPaste" hidden="1">#REF!</definedName>
    <definedName name="vSendStatus" localSheetId="0" hidden="1">#REF!</definedName>
    <definedName name="vSendStatus" hidden="1">#REF!</definedName>
    <definedName name="vServer" localSheetId="0" hidden="1">#REF!</definedName>
    <definedName name="vServer" hidden="1">#REF!</definedName>
    <definedName name="W4EYT6W" hidden="1">{#N/A,#N/A,FALSE,"Group P&amp;L";#N/A,#N/A,FALSE,"Group Balance Sheet"}</definedName>
    <definedName name="wan.bpr" hidden="1">{#N/A,#N/A,FALSE,"Group P&amp;L";#N/A,#N/A,FALSE,"Group Balance Sheet"}</definedName>
    <definedName name="we" hidden="1">{#N/A,#N/A,FALSE,"Group P&amp;L";#N/A,#N/A,FALSE,"Group Balance Sheet"}</definedName>
    <definedName name="weret" hidden="1">{#N/A,#N/A,FALSE,"Group P&amp;L";#N/A,#N/A,FALSE,"Group Balance Sheet"}</definedName>
    <definedName name="werhtwedhgsd" hidden="1">{#N/A,#N/A,FALSE,"Group P&amp;L";#N/A,#N/A,FALSE,"Group Balance Sheet"}</definedName>
    <definedName name="wertyuioi" hidden="1">{#N/A,#N/A,FALSE,"Group P&amp;L";#N/A,#N/A,FALSE,"Group Balance Sheet"}</definedName>
    <definedName name="weytjewtj" hidden="1">{#N/A,#N/A,FALSE,"Group P&amp;L";#N/A,#N/A,FALSE,"Group Balance Sheet"}</definedName>
    <definedName name="wqhgqhg" hidden="1">{#N/A,#N/A,FALSE,"Group P&amp;L";#N/A,#N/A,FALSE,"Group Balance Sheet"}</definedName>
    <definedName name="wrju" hidden="1">{#N/A,#N/A,FALSE,"Group P&amp;L";#N/A,#N/A,FALSE,"Group Balance Sheet"}</definedName>
    <definedName name="wrn.App._.Custodians." hidden="1">{"Ownership",#N/A,FALSE,"Ownership";"Contents",#N/A,FALSE,"Contents"}</definedName>
    <definedName name="wrn.bpr" hidden="1">{#N/A,#N/A,FALSE,"Group P&amp;L";#N/A,#N/A,FALSE,"Group Balance Sheet"}</definedName>
    <definedName name="wrn.BPR." hidden="1">{#N/A,#N/A,FALSE,"Group P&amp;L";#N/A,#N/A,FALSE,"Group Balance Sheet"}</definedName>
    <definedName name="wrn.bpt" hidden="1">{#N/A,#N/A,FALSE,"Group P&amp;L";#N/A,#N/A,FALSE,"Group Balance Sheet"}</definedName>
    <definedName name="wrn.Print._.Summary." hidden="1">{#N/A,#N/A,FALSE,"Credit Ratios";#N/A,#N/A,FALSE,"UEL Consolidated";#N/A,#N/A,FALSE,"Distribution";#N/A,#N/A,FALSE,"IS";#N/A,#N/A,FALSE,"UEComm";#N/A,#N/A,FALSE,"Utilimode";#N/A,#N/A,FALSE,"NPS";#N/A,#N/A,FALSE,"Corporate";#N/A,#N/A,FALSE,"Consolidations";#N/A,#N/A,FALSE,"Amort'n Book";#N/A,#N/A,FALSE,"Dep'n Book";#N/A,#N/A,FALSE,"Dep'n Tax";#N/A,#N/A,FALSE,"InterCo Loans";#N/A,#N/A,FALSE,"Debt"}</definedName>
    <definedName name="wrn.Summary." hidden="1">{#N/A,#N/A,FALSE,"Credit Ratios";#N/A,#N/A,FALSE,"Debt";#N/A,#N/A,FALSE,"UEL Consolidated";#N/A,#N/A,FALSE,"UEComm";#N/A,#N/A,FALSE,"NPS";#N/A,#N/A,FALSE,"UED Total";#N/A,#N/A,FALSE,"Distribution";#N/A,#N/A,FALSE,"Utilimode";#N/A,#N/A,FALSE,"UEHL";#N/A,#N/A,FALSE,"IS";#N/A,#N/A,FALSE,"Corporate";#N/A,#N/A,FALSE,"Consolidations - UED";#N/A,#N/A,FALSE,"Consolidations - UEL"}</definedName>
    <definedName name="wrn.TEST." hidden="1">{#N/A,#N/A,FALSE,"MGH income-Support";#N/A,#N/A,FALSE,"MGN balance sheet-Support"}</definedName>
    <definedName name="wrn.UEG._.Operating._.Report."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wrn.ueg._.Operating._.Report3"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wrn.ueg._.operating._report.2" hidden="1">{#N/A,#N/A,FALSE,"UEG Cover";#N/A,#N/A,FALSE,"UEG Summary";#N/A,#N/A,FALSE,"UPS Cover";#N/A,#N/A,FALSE,"REGULATED_POWER";#N/A,#N/A,FALSE,"REG_VAR_YTD";#N/A,#N/A,FALSE,"UCG";#N/A,#N/A,FALSE,"UCG_VAR_YTD";#N/A,#N/A,FALSE,"O&amp;M_DETAIL";#N/A,#N/A,FALSE,"UPS HEADCOUNT";#N/A,#N/A,FALSE,"UPS CAPITAL";#N/A,#N/A,FALSE,"UPS FLEX PLAN";#N/A,#N/A,FALSE,"UER Cover";#N/A,#N/A,FALSE,"AEC EBIT-EVA Month";#N/A,#N/A,FALSE,"AEC EBIT-EVA Y-T-D";#N/A,#N/A,FALSE,"AEM-TG EBIT-EVA Month";#N/A,#N/A,FALSE,"APC-PT EBIT-EVA Month ";#N/A,#N/A,FALSE,"AEM-Term EBIT-EVA Month ";#N/A,#N/A,FALSE,"APC-Term EBIT-EVA Month";#N/A,#N/A,FALSE,"AEM O&amp;M Detail";#N/A,#N/A,FALSE,"AQP Cover";#N/A,#N/A,FALSE,"AQP EBIT-EVA Month";#N/A,#N/A,FALSE,"AQP EBIT-EVA Y-T-D";#N/A,#N/A,FALSE,"AQP O&amp;M Detail";#N/A,#N/A,FALSE,"Operating Stats-UER";#N/A,#N/A,FALSE,"Headcount";#N/A,#N/A,FALSE,"GSS Cover";#N/A,#N/A,FALSE,"GSS EBIT-EVA Month";#N/A,#N/A,FALSE,"GSS EBIT-EVA Variance";#N/A,#N/A,FALSE,"GSS O&amp;M Detail - P&amp;L";#N/A,#N/A,FALSE,"GSS O&amp;M Variance";#N/A,#N/A,FALSE,"UES Cover";#N/A,#N/A,FALSE,"UES Total";#N/A,#N/A,FALSE,"Monthly UES by SBU";#N/A,#N/A,FALSE,"YTD UES by SBU";#N/A,#N/A,FALSE,"IndustEBIT";#N/A,#N/A,FALSE,"Com'l EBIT ";#N/A,#N/A,FALSE,"UEM EBIT"}</definedName>
    <definedName name="wrutut" hidden="1">{#N/A,#N/A,FALSE,"Group P&amp;L";#N/A,#N/A,FALSE,"Group Balance Sheet"}</definedName>
    <definedName name="wrutuwrut" hidden="1">{#N/A,#N/A,FALSE,"Group P&amp;L";#N/A,#N/A,FALSE,"Group Balance Sheet"}</definedName>
    <definedName name="WSA" hidden="1">{#N/A,#N/A,FALSE,"Group P&amp;L";#N/A,#N/A,FALSE,"Group Balance Sheet"}</definedName>
    <definedName name="wwww" hidden="1">{#N/A,#N/A,FALSE,"Group P&amp;L";#N/A,#N/A,FALSE,"Group Balance Sheet"}</definedName>
    <definedName name="wwwwwwwwwwwww" hidden="1">{#N/A,#N/A,FALSE,"Group P&amp;L";#N/A,#N/A,FALSE,"Group Balance Sheet"}</definedName>
    <definedName name="wwwwwwwwwwwwwwwww" hidden="1">{#N/A,#N/A,FALSE,"Group P&amp;L";#N/A,#N/A,FALSE,"Group Balance Sheet"}</definedName>
    <definedName name="x" hidden="1">{#N/A,#N/A,FALSE,"Group P&amp;L";#N/A,#N/A,FALSE,"Group Balance Sheet"}</definedName>
    <definedName name="xaxax" hidden="1">{#N/A,#N/A,FALSE,"Group P&amp;L";#N/A,#N/A,FALSE,"Group Balance Sheet"}</definedName>
    <definedName name="xc" hidden="1">{#N/A,#N/A,FALSE,"Group P&amp;L";#N/A,#N/A,FALSE,"Group Balance Sheet"}</definedName>
    <definedName name="xcdfr" hidden="1">{#N/A,#N/A,FALSE,"Group P&amp;L";#N/A,#N/A,FALSE,"Group Balance Sheet"}</definedName>
    <definedName name="xcvb" hidden="1">{#N/A,#N/A,FALSE,"Group P&amp;L";#N/A,#N/A,FALSE,"Group Balance Sheet"}</definedName>
    <definedName name="xsd" hidden="1">{#N/A,#N/A,FALSE,"Group P&amp;L";#N/A,#N/A,FALSE,"Group Balance Sheet"}</definedName>
    <definedName name="xxx" hidden="1">{#N/A,#N/A,FALSE,"Group P&amp;L";#N/A,#N/A,FALSE,"Group Balance Sheet"}</definedName>
    <definedName name="xxxxxxxxxxxxxxx" hidden="1">{#N/A,#N/A,FALSE,"Group P&amp;L";#N/A,#N/A,FALSE,"Group Balance Sheet"}</definedName>
    <definedName name="xzcvcv" hidden="1">{#N/A,#N/A,FALSE,"Group P&amp;L";#N/A,#N/A,FALSE,"Group Balance Sheet"}</definedName>
    <definedName name="y" hidden="1">{#N/A,#N/A,FALSE,"Group P&amp;L";#N/A,#N/A,FALSE,"Group Balance Sheet"}</definedName>
    <definedName name="YRAewYW" hidden="1">{#N/A,#N/A,FALSE,"Group P&amp;L";#N/A,#N/A,FALSE,"Group Balance Sheet"}</definedName>
    <definedName name="ytnjhe" hidden="1">{#N/A,#N/A,FALSE,"Group P&amp;L";#N/A,#N/A,FALSE,"Group Balance Sheet"}</definedName>
    <definedName name="yyhnn" hidden="1">{#N/A,#N/A,FALSE,"Group P&amp;L";#N/A,#N/A,FALSE,"Group Balance Sheet"}</definedName>
    <definedName name="yyyyyyyyyyyy" hidden="1">{#N/A,#N/A,FALSE,"Group P&amp;L";#N/A,#N/A,FALSE,"Group Balance Sheet"}</definedName>
    <definedName name="Z_194E5B9A_53B1_414D_85B4_862268EA3FD8_.wvu.Cols" localSheetId="0" hidden="1">#REF!,#REF!</definedName>
    <definedName name="Z_194E5B9A_53B1_414D_85B4_862268EA3FD8_.wvu.Cols" hidden="1">#REF!,#REF!</definedName>
    <definedName name="Z_457C99E0_B489_11D4_9586_D18A69491E44_.wvu.FilterData" localSheetId="0" hidden="1">#REF!</definedName>
    <definedName name="Z_457C99E0_B489_11D4_9586_D18A69491E44_.wvu.FilterData" hidden="1">#REF!</definedName>
    <definedName name="Z_4A79B72B_DC22_4363_885C_85183B73F539_.wvu.Cols" hidden="1">#REF!,#REF!</definedName>
    <definedName name="Z_6664BF98_58A8_4AA7_B274_16B63D099514_.wvu.PrintTitles" localSheetId="0" hidden="1">#REF!</definedName>
    <definedName name="Z_6664BF98_58A8_4AA7_B274_16B63D099514_.wvu.PrintTitles" hidden="1">#REF!</definedName>
    <definedName name="Z_6664BF98_58A8_4AA7_B274_16B63D099514_.wvu.Rows" localSheetId="0" hidden="1">#REF!</definedName>
    <definedName name="Z_6664BF98_58A8_4AA7_B274_16B63D099514_.wvu.Rows" hidden="1">#REF!</definedName>
    <definedName name="Z_7BA556F5_54D8_11D5_A01A_F3F642D11487_.wvu.PrintTitles" localSheetId="0" hidden="1">#REF!</definedName>
    <definedName name="Z_7BA556F5_54D8_11D5_A01A_F3F642D11487_.wvu.PrintTitles" hidden="1">#REF!</definedName>
    <definedName name="Z_82A713E0_6943_11D4_BE9F_0010A4B0D9C7_.wvu.Cols" localSheetId="0" hidden="1">#REF!</definedName>
    <definedName name="Z_82A713E0_6943_11D4_BE9F_0010A4B0D9C7_.wvu.Cols" hidden="1">#REF!</definedName>
    <definedName name="Z_82A713E0_6943_11D4_BE9F_0010A4B0D9C7_.wvu.Rows" localSheetId="0" hidden="1">#REF!,#REF!</definedName>
    <definedName name="Z_82A713E0_6943_11D4_BE9F_0010A4B0D9C7_.wvu.Rows" hidden="1">#REF!,#REF!</definedName>
    <definedName name="Z_86D17A40_67AF_11D4_BE9F_0010A4C47286_.wvu.FilterData" localSheetId="0" hidden="1">#REF!</definedName>
    <definedName name="Z_86D17A40_67AF_11D4_BE9F_0010A4C47286_.wvu.FilterData" hidden="1">#REF!</definedName>
    <definedName name="Z_86D17A4F_67AF_11D4_BE9F_0010A4C47286_.wvu.FilterData" localSheetId="0" hidden="1">#REF!</definedName>
    <definedName name="Z_86D17A4F_67AF_11D4_BE9F_0010A4C47286_.wvu.FilterData" hidden="1">#REF!</definedName>
    <definedName name="Z_954171C1_B0CF_11D4_9586_C4C4470EA652_.wvu.FilterData" localSheetId="0" hidden="1">#REF!</definedName>
    <definedName name="Z_954171C1_B0CF_11D4_9586_C4C4470EA652_.wvu.FilterData" hidden="1">#REF!</definedName>
    <definedName name="Z_954171C6_B0CF_11D4_9586_C4C4470EA652_.wvu.FilterData" localSheetId="0" hidden="1">#REF!</definedName>
    <definedName name="Z_954171C6_B0CF_11D4_9586_C4C4470EA652_.wvu.FilterData" hidden="1">#REF!</definedName>
    <definedName name="Z_B353C461_E47E_11D3_9F17_9F7735ADF445_.wvu.PrintArea" localSheetId="0" hidden="1">#REF!</definedName>
    <definedName name="Z_B353C461_E47E_11D3_9F17_9F7735ADF445_.wvu.PrintArea" hidden="1">#REF!</definedName>
    <definedName name="Z_B6615E22_B0C4_11D4_9586_D4E81DC95A44_.wvu.FilterData" localSheetId="0" hidden="1">#REF!</definedName>
    <definedName name="Z_B6615E22_B0C4_11D4_9586_D4E81DC95A44_.wvu.FilterData" hidden="1">#REF!</definedName>
    <definedName name="Z_CFB7B7F4_1D0A_11D5_9586_DD7024B77949_.wvu.FilterData" localSheetId="0" hidden="1">#REF!</definedName>
    <definedName name="Z_CFB7B7F4_1D0A_11D5_9586_DD7024B77949_.wvu.FilterData" hidden="1">#REF!</definedName>
    <definedName name="zx" hidden="1">{#N/A,#N/A,FALSE,"Group P&amp;L";#N/A,#N/A,FALSE,"Group Balance Sheet"}</definedName>
    <definedName name="zxc" hidden="1">{#N/A,#N/A,FALSE,"Group P&amp;L";#N/A,#N/A,FALSE,"Group Balance Sheet"}</definedName>
    <definedName name="zxcv" hidden="1">{#N/A,#N/A,FALSE,"Group P&amp;L";#N/A,#N/A,FALSE,"Group Balance Sheet"}</definedName>
    <definedName name="zxvb" hidden="1">{#N/A,#N/A,FALSE,"Group P&amp;L";#N/A,#N/A,FALSE,"Group Balance Sheet"}</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83" i="1" l="1"/>
  <c r="G81" i="1"/>
  <c r="F81" i="1"/>
  <c r="E81" i="1"/>
  <c r="D81" i="1"/>
  <c r="C81" i="1"/>
  <c r="G80" i="1"/>
  <c r="F80" i="1"/>
  <c r="E80" i="1"/>
  <c r="D80" i="1"/>
  <c r="C80" i="1"/>
  <c r="G79" i="1"/>
  <c r="F79" i="1"/>
  <c r="E79" i="1"/>
  <c r="D79" i="1"/>
  <c r="C79" i="1"/>
  <c r="B82" i="1"/>
  <c r="B80" i="1"/>
  <c r="B81" i="1"/>
  <c r="B79" i="1"/>
  <c r="H81" i="1" l="1"/>
  <c r="H80" i="1"/>
  <c r="H79" i="1"/>
  <c r="I43" i="1"/>
  <c r="I45" i="1"/>
  <c r="I46" i="1"/>
  <c r="H43" i="1"/>
  <c r="H51" i="1"/>
  <c r="J45" i="1"/>
  <c r="J46" i="1"/>
  <c r="K45" i="1"/>
  <c r="I47" i="1"/>
  <c r="I51" i="1"/>
  <c r="H45" i="1"/>
  <c r="H46" i="1"/>
  <c r="H47" i="1"/>
  <c r="J47" i="1"/>
  <c r="J51" i="1"/>
  <c r="C16" i="1"/>
  <c r="L15" i="1"/>
  <c r="K15" i="1"/>
  <c r="J15" i="1"/>
  <c r="I15" i="1"/>
  <c r="H15" i="1"/>
  <c r="G15" i="1"/>
  <c r="F15" i="1"/>
  <c r="E15" i="1"/>
  <c r="D15" i="1"/>
  <c r="C15" i="1"/>
  <c r="T27" i="1"/>
  <c r="S27" i="1"/>
  <c r="R27" i="1"/>
  <c r="Q27" i="1"/>
  <c r="P27" i="1"/>
  <c r="O27" i="1"/>
  <c r="N27" i="1"/>
  <c r="L42" i="1"/>
  <c r="T42" i="1"/>
  <c r="T63" i="1"/>
  <c r="U63" i="1"/>
  <c r="V63" i="1"/>
  <c r="W63" i="1"/>
  <c r="X63" i="1"/>
  <c r="Y63" i="1"/>
  <c r="K42" i="1"/>
  <c r="S42" i="1"/>
  <c r="S63" i="1"/>
  <c r="J42" i="1"/>
  <c r="R42" i="1"/>
  <c r="R63" i="1"/>
  <c r="I42" i="1"/>
  <c r="Q42" i="1"/>
  <c r="Q63" i="1"/>
  <c r="H42" i="1"/>
  <c r="P42" i="1"/>
  <c r="P63" i="1"/>
  <c r="G42" i="1"/>
  <c r="O42" i="1"/>
  <c r="F42" i="1"/>
  <c r="E42" i="1"/>
  <c r="N42" i="1"/>
  <c r="D42" i="1"/>
  <c r="C42" i="1"/>
  <c r="B48" i="1"/>
  <c r="B47" i="1"/>
  <c r="B46" i="1"/>
  <c r="B45" i="1"/>
  <c r="F16" i="1" l="1"/>
  <c r="G16" i="1"/>
  <c r="E37" i="1"/>
  <c r="E16" i="1"/>
  <c r="L16" i="1"/>
  <c r="K16" i="1"/>
  <c r="J16" i="1"/>
  <c r="G37" i="1"/>
  <c r="E53" i="1"/>
  <c r="I53" i="1"/>
  <c r="J37" i="1"/>
  <c r="J43" i="1"/>
  <c r="J53" i="1" s="1"/>
  <c r="H53" i="1"/>
  <c r="L37" i="1"/>
  <c r="K37" i="1"/>
  <c r="H37" i="1"/>
  <c r="D16" i="1"/>
  <c r="H16" i="1"/>
  <c r="I16" i="1"/>
  <c r="G53" i="1"/>
  <c r="I37" i="1"/>
  <c r="K51" i="1" l="1"/>
  <c r="N16" i="1" l="1"/>
  <c r="M17" i="1" s="1"/>
  <c r="K46" i="1"/>
  <c r="K43" i="1"/>
  <c r="K47" i="1"/>
  <c r="M16" i="1"/>
  <c r="M15" i="1" s="1"/>
  <c r="N15" i="1" s="1"/>
  <c r="S51" i="1" l="1"/>
  <c r="S49" i="1"/>
  <c r="S45" i="1"/>
  <c r="S48" i="1"/>
  <c r="S50" i="1"/>
  <c r="L17" i="1"/>
  <c r="R48" i="1" s="1"/>
  <c r="S43" i="1"/>
  <c r="K53" i="1"/>
  <c r="R45" i="1"/>
  <c r="S46" i="1"/>
  <c r="S52" i="1"/>
  <c r="S47" i="1"/>
  <c r="R46" i="1" l="1"/>
  <c r="R47" i="1"/>
  <c r="R52" i="1"/>
  <c r="R49" i="1"/>
  <c r="R43" i="1"/>
  <c r="R51" i="1"/>
  <c r="K17" i="1"/>
  <c r="R50" i="1"/>
  <c r="S53" i="1"/>
  <c r="J17" i="1"/>
  <c r="Q50" i="1"/>
  <c r="Q43" i="1"/>
  <c r="Q48" i="1"/>
  <c r="Q49" i="1"/>
  <c r="Q47" i="1"/>
  <c r="Q45" i="1"/>
  <c r="Q51" i="1"/>
  <c r="Q46" i="1"/>
  <c r="Q52" i="1"/>
  <c r="R53" i="1" l="1"/>
  <c r="Q53" i="1"/>
  <c r="P46" i="1"/>
  <c r="P50" i="1"/>
  <c r="P48" i="1"/>
  <c r="P52" i="1"/>
  <c r="P51" i="1"/>
  <c r="P47" i="1"/>
  <c r="P43" i="1"/>
  <c r="P45" i="1"/>
  <c r="I17" i="1"/>
  <c r="P49" i="1"/>
  <c r="P53" i="1" l="1"/>
  <c r="O43" i="1"/>
  <c r="T28" i="1"/>
  <c r="O49" i="1"/>
  <c r="O45" i="1"/>
  <c r="T36" i="1"/>
  <c r="N33" i="1"/>
  <c r="O34" i="1"/>
  <c r="N32" i="1"/>
  <c r="P36" i="1"/>
  <c r="O50" i="1"/>
  <c r="S36" i="1"/>
  <c r="T35" i="1"/>
  <c r="N35" i="1"/>
  <c r="P30" i="1"/>
  <c r="Q32" i="1"/>
  <c r="S32" i="1"/>
  <c r="S30" i="1"/>
  <c r="N30" i="1"/>
  <c r="R34" i="1"/>
  <c r="S35" i="1"/>
  <c r="P31" i="1"/>
  <c r="Q36" i="1"/>
  <c r="O32" i="1"/>
  <c r="O30" i="1"/>
  <c r="O31" i="1"/>
  <c r="S31" i="1"/>
  <c r="R28" i="1"/>
  <c r="T32" i="1"/>
  <c r="R31" i="1"/>
  <c r="P35" i="1"/>
  <c r="P34" i="1"/>
  <c r="R32" i="1"/>
  <c r="O52" i="1"/>
  <c r="S28" i="1"/>
  <c r="O51" i="1"/>
  <c r="Q33" i="1"/>
  <c r="R36" i="1"/>
  <c r="T34" i="1"/>
  <c r="Q28" i="1"/>
  <c r="P32" i="1"/>
  <c r="S33" i="1"/>
  <c r="R35" i="1"/>
  <c r="T31" i="1"/>
  <c r="N36" i="1"/>
  <c r="N31" i="1"/>
  <c r="O48" i="1"/>
  <c r="N34" i="1"/>
  <c r="O47" i="1"/>
  <c r="O36" i="1"/>
  <c r="T30" i="1"/>
  <c r="P33" i="1"/>
  <c r="Q35" i="1"/>
  <c r="N28" i="1"/>
  <c r="T33" i="1"/>
  <c r="O33" i="1"/>
  <c r="R33" i="1"/>
  <c r="O35" i="1"/>
  <c r="O46" i="1"/>
  <c r="R30" i="1"/>
  <c r="Q30" i="1"/>
  <c r="H17" i="1"/>
  <c r="G17" i="1" s="1"/>
  <c r="O28" i="1"/>
  <c r="P28" i="1"/>
  <c r="S34" i="1"/>
  <c r="Q34" i="1"/>
  <c r="Q31" i="1"/>
  <c r="S37" i="1" l="1"/>
  <c r="N37" i="1"/>
  <c r="R37" i="1"/>
  <c r="P37" i="1"/>
  <c r="O37" i="1"/>
  <c r="T37" i="1"/>
  <c r="N48" i="1"/>
  <c r="N51" i="1"/>
  <c r="N52" i="1"/>
  <c r="N47" i="1"/>
  <c r="N49" i="1"/>
  <c r="N50" i="1"/>
  <c r="N46" i="1"/>
  <c r="F17" i="1"/>
  <c r="E17" i="1" s="1"/>
  <c r="D17" i="1" s="1"/>
  <c r="C17" i="1" s="1"/>
  <c r="N45" i="1"/>
  <c r="N43" i="1"/>
  <c r="O53" i="1"/>
  <c r="Q37" i="1"/>
  <c r="R58" i="1" l="1"/>
  <c r="N53" i="1"/>
  <c r="P58" i="1" s="1"/>
  <c r="Q58" i="1"/>
  <c r="T53" i="1"/>
  <c r="T58" i="1" s="1"/>
  <c r="S58" i="1"/>
  <c r="X68" i="1" l="1"/>
  <c r="U68" i="1"/>
  <c r="V68" i="1"/>
  <c r="W68" i="1"/>
  <c r="Y68" i="1"/>
  <c r="Y69" i="1" s="1"/>
  <c r="Y71" i="1" s="1"/>
  <c r="U66" i="1"/>
  <c r="T66" i="1"/>
  <c r="V66" i="1"/>
  <c r="S66" i="1"/>
  <c r="W66" i="1"/>
  <c r="T67" i="1"/>
  <c r="X67" i="1"/>
  <c r="V67" i="1"/>
  <c r="W67" i="1"/>
  <c r="U67" i="1"/>
  <c r="U64" i="1"/>
  <c r="T64" i="1"/>
  <c r="R64" i="1"/>
  <c r="S64" i="1"/>
  <c r="Q64" i="1"/>
  <c r="T65" i="1"/>
  <c r="S65" i="1"/>
  <c r="U65" i="1"/>
  <c r="V65" i="1"/>
  <c r="R65" i="1"/>
  <c r="X69" i="1" l="1"/>
  <c r="X71" i="1" s="1"/>
  <c r="W69" i="1"/>
  <c r="W71" i="1" s="1"/>
  <c r="V69" i="1"/>
  <c r="V71" i="1" s="1"/>
  <c r="U69" i="1"/>
  <c r="U71" i="1" l="1"/>
  <c r="Z69" i="1"/>
  <c r="Z71" i="1" l="1"/>
  <c r="C82" i="1" l="1"/>
  <c r="C77" i="1"/>
  <c r="C83" i="1" l="1"/>
  <c r="D82" i="1" l="1"/>
  <c r="D77" i="1"/>
  <c r="E82" i="1" l="1"/>
  <c r="E77" i="1"/>
  <c r="D83" i="1"/>
  <c r="E83" i="1" l="1"/>
  <c r="F82" i="1"/>
  <c r="F77" i="1"/>
  <c r="G82" i="1" l="1"/>
  <c r="H82" i="1" s="1"/>
  <c r="G77" i="1"/>
  <c r="F83" i="1"/>
  <c r="G83" i="1" l="1"/>
  <c r="H77" i="1"/>
  <c r="H83" i="1" s="1"/>
</calcChain>
</file>

<file path=xl/sharedStrings.xml><?xml version="1.0" encoding="utf-8"?>
<sst xmlns="http://schemas.openxmlformats.org/spreadsheetml/2006/main" count="90" uniqueCount="61">
  <si>
    <t>REGULATORY REPORTING STATEMENT</t>
  </si>
  <si>
    <t>EFFICIENCY CARRYOVER MECHANISM</t>
  </si>
  <si>
    <r>
      <t xml:space="preserve">
Efficiency gains are calculated using the formulae below.  Adjusted target and actual amounts are used to calculate the carry over amounts. 
We will calculate the efficiency gain in first year (n) as follows:
E</t>
    </r>
    <r>
      <rPr>
        <vertAlign val="subscript"/>
        <sz val="14"/>
        <color theme="1"/>
        <rFont val="Arial"/>
        <family val="2"/>
      </rPr>
      <t>n</t>
    </r>
    <r>
      <rPr>
        <sz val="12"/>
        <color theme="1"/>
        <rFont val="Arial"/>
        <family val="2"/>
      </rPr>
      <t xml:space="preserve"> = (F</t>
    </r>
    <r>
      <rPr>
        <vertAlign val="subscript"/>
        <sz val="14"/>
        <color theme="1"/>
        <rFont val="Arial"/>
        <family val="2"/>
      </rPr>
      <t>n</t>
    </r>
    <r>
      <rPr>
        <sz val="12"/>
        <color theme="1"/>
        <rFont val="Arial"/>
        <family val="2"/>
      </rPr>
      <t xml:space="preserve"> – A</t>
    </r>
    <r>
      <rPr>
        <vertAlign val="subscript"/>
        <sz val="14"/>
        <color theme="1"/>
        <rFont val="Arial"/>
        <family val="2"/>
      </rPr>
      <t>n</t>
    </r>
    <r>
      <rPr>
        <sz val="12"/>
        <color theme="1"/>
        <rFont val="Arial"/>
        <family val="2"/>
      </rPr>
      <t>) – (F</t>
    </r>
    <r>
      <rPr>
        <vertAlign val="subscript"/>
        <sz val="14"/>
        <color theme="1"/>
        <rFont val="Arial"/>
        <family val="2"/>
      </rPr>
      <t>n-1</t>
    </r>
    <r>
      <rPr>
        <sz val="12"/>
        <color theme="1"/>
        <rFont val="Arial"/>
        <family val="2"/>
      </rPr>
      <t xml:space="preserve"> – A</t>
    </r>
    <r>
      <rPr>
        <vertAlign val="subscript"/>
        <sz val="14"/>
        <color theme="1"/>
        <rFont val="Arial"/>
        <family val="2"/>
      </rPr>
      <t>n-1</t>
    </r>
    <r>
      <rPr>
        <sz val="12"/>
        <color theme="1"/>
        <rFont val="Arial"/>
        <family val="2"/>
      </rPr>
      <t>) + (F</t>
    </r>
    <r>
      <rPr>
        <vertAlign val="subscript"/>
        <sz val="14"/>
        <color theme="1"/>
        <rFont val="Arial"/>
        <family val="2"/>
      </rPr>
      <t>b</t>
    </r>
    <r>
      <rPr>
        <sz val="12"/>
        <color theme="1"/>
        <rFont val="Arial"/>
        <family val="2"/>
      </rPr>
      <t xml:space="preserve"> – A</t>
    </r>
    <r>
      <rPr>
        <vertAlign val="subscript"/>
        <sz val="14"/>
        <color theme="1"/>
        <rFont val="Arial"/>
        <family val="2"/>
      </rPr>
      <t>b</t>
    </r>
    <r>
      <rPr>
        <sz val="12"/>
        <color theme="1"/>
        <rFont val="Arial"/>
        <family val="2"/>
      </rPr>
      <t>)
where F</t>
    </r>
    <r>
      <rPr>
        <vertAlign val="subscript"/>
        <sz val="14"/>
        <color theme="1"/>
        <rFont val="Arial"/>
        <family val="2"/>
      </rPr>
      <t>n</t>
    </r>
    <r>
      <rPr>
        <sz val="12"/>
        <color theme="1"/>
        <rFont val="Arial"/>
        <family val="2"/>
      </rPr>
      <t xml:space="preserve"> is the forecast opex we approved for the first year, and A</t>
    </r>
    <r>
      <rPr>
        <vertAlign val="subscript"/>
        <sz val="14"/>
        <color theme="1"/>
        <rFont val="Arial"/>
        <family val="2"/>
      </rPr>
      <t>n</t>
    </r>
    <r>
      <rPr>
        <sz val="12"/>
        <color theme="1"/>
        <rFont val="Arial"/>
        <family val="2"/>
      </rPr>
      <t xml:space="preserve"> is the actual opex incurred in the first year, and so on. The formula references the base year used to forecast opex. Actual opex in the final year of the current regulatory period should be set so that any incremental efficiency gains made after the base year sum to zero.</t>
    </r>
  </si>
  <si>
    <t>Actual and estimated inflation</t>
  </si>
  <si>
    <t>Actual</t>
  </si>
  <si>
    <t>Estimated</t>
  </si>
  <si>
    <t>ABS CPI index - June (rebased)</t>
  </si>
  <si>
    <t xml:space="preserve">Inflation rate (per cent) </t>
  </si>
  <si>
    <t>7.5.1 -  The carryover amounts that arise from applying the ECM during the current regulatory control period</t>
  </si>
  <si>
    <r>
      <t xml:space="preserve">Base year for the previous period </t>
    </r>
    <r>
      <rPr>
        <b/>
        <sz val="9"/>
        <color rgb="FFFF0000"/>
        <rFont val="Calibri"/>
        <family val="2"/>
        <scheme val="minor"/>
      </rPr>
      <t>(drop down menu)</t>
    </r>
  </si>
  <si>
    <t>2014-15</t>
  </si>
  <si>
    <t>7.5.1.1 - Opex allowance applicable to ECM (ECM target)</t>
  </si>
  <si>
    <t>Previous period</t>
  </si>
  <si>
    <t>Current regulatory control period</t>
  </si>
  <si>
    <t>Total opex allowance</t>
  </si>
  <si>
    <t xml:space="preserve">Approved excludable costs - allowance </t>
  </si>
  <si>
    <t>Forecast opex for ECM purposes</t>
  </si>
  <si>
    <t>7.5.1.2 - Actual and estimated opex applicable to ECM</t>
  </si>
  <si>
    <t xml:space="preserve">$m, Actual </t>
  </si>
  <si>
    <t>Approved excludable costs</t>
  </si>
  <si>
    <t>Movements in provisions related to opex</t>
  </si>
  <si>
    <t>Actual opex for ECM purposes</t>
  </si>
  <si>
    <t>2019-20</t>
  </si>
  <si>
    <t>Base year non-recurrent efficiency gain ($m)</t>
  </si>
  <si>
    <t>Carryover</t>
  </si>
  <si>
    <t>Forthcoming regulatory control period</t>
  </si>
  <si>
    <t>Total</t>
  </si>
  <si>
    <t>2016-17</t>
  </si>
  <si>
    <t>2013-14</t>
  </si>
  <si>
    <t>2015-16</t>
  </si>
  <si>
    <t>2023-24</t>
  </si>
  <si>
    <t>2018-19</t>
  </si>
  <si>
    <t>2022-23</t>
  </si>
  <si>
    <t>2024-25</t>
  </si>
  <si>
    <t>2020-21</t>
  </si>
  <si>
    <t>2017-18</t>
  </si>
  <si>
    <t>2021-22</t>
  </si>
  <si>
    <t>$m, real June 2020</t>
  </si>
  <si>
    <t>$m, real June 2025</t>
  </si>
  <si>
    <t>Incremental gain $m, real June 2025</t>
  </si>
  <si>
    <t>PTRM inputs ($m, June 2025)</t>
  </si>
  <si>
    <t>Total Carryover Amount ($m, June 2025)</t>
  </si>
  <si>
    <t>Reconstructed cumulative index (2024-25=1)</t>
  </si>
  <si>
    <t>Jemena Gas Network</t>
  </si>
  <si>
    <t>2025-26 - 2029-30</t>
  </si>
  <si>
    <t>Jemena Gas Network is required to populate all input cells (yellow) in this worksheet.</t>
  </si>
  <si>
    <t>Jemena Gas to nominate base year used to forecast opex 
(drop down menu)</t>
  </si>
  <si>
    <t>Carbon costs (clause 12.1(h)(iv)))</t>
  </si>
  <si>
    <t>Instructions</t>
  </si>
  <si>
    <t>Total opex (excluding SaaS implementation costs)</t>
  </si>
  <si>
    <t>License fees (clause 12.1(h)(ii))</t>
  </si>
  <si>
    <t>Unaccounted for gas (UAG) (clause 12.1 (h)(i))</t>
  </si>
  <si>
    <t>Debt raising costs (clause 12.1 (h)(iii))</t>
  </si>
  <si>
    <t>7.5.2 - Proposed forecast opex for the ECM for the forthcoming regulatory control period</t>
  </si>
  <si>
    <t>Forecast opex</t>
  </si>
  <si>
    <t>Less excluded costs</t>
  </si>
  <si>
    <t>2025-26</t>
  </si>
  <si>
    <t>2026-27</t>
  </si>
  <si>
    <t>2027-28</t>
  </si>
  <si>
    <t>2028-29</t>
  </si>
  <si>
    <t>2029-30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</si>
</sst>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64" formatCode="&quot;$&quot;#,##0.00_);[Red]\(&quot;$&quot;#,##0.00\)"/>
    <numFmt numFmtId="165" formatCode="_(* #,##0_);_(* \(#,##0\);_(* &quot;-&quot;_);_(@_)"/>
    <numFmt numFmtId="166" formatCode="0.0"/>
    <numFmt numFmtId="167" formatCode="_(* #,##0.00_);_(* \(#,##0.00\);_(* &quot;-&quot;??_);_(@_)"/>
    <numFmt numFmtId="168" formatCode="_-* #,##0_-;\-* #,##0_-;_-* &quot;-&quot;??_-;_-@_-"/>
    <numFmt numFmtId="169" formatCode="_-* #,##0.0_-;\-* #,##0.0_-;_-* &quot;-&quot;??_-;_-@_-"/>
    <numFmt numFmtId="170" formatCode="#,##0_ ;\(#,##0\)_ "/>
    <numFmt numFmtId="171" formatCode="#,##0.0_ ;\-#,##0.0\ "/>
    <numFmt numFmtId="172" formatCode="#,##0;\(#,##0\)"/>
    <numFmt numFmtId="173" formatCode="0.0000"/>
    <numFmt numFmtId="174" formatCode="0.000"/>
    <numFmt numFmtId="175" formatCode="_(* #,##0.000000_);_(* \(#,##0.000000\);_(* &quot;-&quot;??_);_(@_)"/>
    <numFmt numFmtId="176" formatCode="#,##0.0000000_ ;\-#,##0.0000000\ "/>
    <numFmt numFmtId="177" formatCode="#,##0;\(#,##0\);&quot;-&quot;;_-@_-"/>
    <numFmt numFmtId="178" formatCode="_-* #,##0.0000_-;\-* #,##0.0000_-;_-* &quot;-&quot;??_-;_-@_-"/>
  </numFmts>
  <fonts count="39"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sz val="10"/>
      <name val="Arial"/>
      <family val="2"/>
    </font>
    <font>
      <sz val="11"/>
      <color theme="1"/>
      <name val="Arial"/>
      <family val="2"/>
    </font>
    <font>
      <b/>
      <sz val="16"/>
      <color indexed="9"/>
      <name val="Arial"/>
      <family val="2"/>
    </font>
    <font>
      <b/>
      <sz val="10"/>
      <name val="Arial"/>
      <family val="2"/>
    </font>
    <font>
      <sz val="11"/>
      <name val="Calibri"/>
      <family val="2"/>
      <scheme val="minor"/>
    </font>
    <font>
      <sz val="12"/>
      <name val="Arial"/>
      <family val="2"/>
    </font>
    <font>
      <b/>
      <sz val="12"/>
      <name val="Arial"/>
      <family val="2"/>
    </font>
    <font>
      <sz val="12"/>
      <color theme="1"/>
      <name val="Arial"/>
      <family val="2"/>
    </font>
    <font>
      <vertAlign val="subscript"/>
      <sz val="14"/>
      <color theme="1"/>
      <name val="Arial"/>
      <family val="2"/>
    </font>
    <font>
      <b/>
      <sz val="11"/>
      <color theme="1"/>
      <name val="Arial"/>
      <family val="2"/>
    </font>
    <font>
      <sz val="10"/>
      <color theme="1"/>
      <name val="Arial"/>
      <family val="2"/>
    </font>
    <font>
      <b/>
      <sz val="12"/>
      <color theme="0"/>
      <name val="Calibri"/>
      <family val="2"/>
      <scheme val="minor"/>
    </font>
    <font>
      <b/>
      <sz val="12"/>
      <color theme="0"/>
      <name val="Arial"/>
      <family val="2"/>
    </font>
    <font>
      <b/>
      <sz val="14"/>
      <color theme="0"/>
      <name val="Calibri"/>
      <family val="2"/>
      <scheme val="minor"/>
    </font>
    <font>
      <sz val="14"/>
      <color theme="1"/>
      <name val="Calibri"/>
      <family val="2"/>
      <scheme val="minor"/>
    </font>
    <font>
      <b/>
      <sz val="11"/>
      <color rgb="FFFF0000"/>
      <name val="Calibri"/>
      <family val="2"/>
      <scheme val="minor"/>
    </font>
    <font>
      <b/>
      <sz val="9"/>
      <color rgb="FFFF0000"/>
      <name val="Calibri"/>
      <family val="2"/>
      <scheme val="minor"/>
    </font>
    <font>
      <b/>
      <sz val="12"/>
      <color indexed="8"/>
      <name val="Calibri"/>
      <family val="2"/>
    </font>
    <font>
      <sz val="12"/>
      <color theme="1"/>
      <name val="Calibri"/>
      <family val="2"/>
      <scheme val="minor"/>
    </font>
    <font>
      <i/>
      <sz val="10"/>
      <name val="Arial"/>
      <family val="2"/>
    </font>
    <font>
      <i/>
      <sz val="11"/>
      <color theme="1"/>
      <name val="Arial"/>
      <family val="2"/>
    </font>
    <font>
      <b/>
      <sz val="11"/>
      <name val="Arial"/>
      <family val="2"/>
    </font>
    <font>
      <sz val="10"/>
      <color rgb="FFFF0000"/>
      <name val="Arial"/>
      <family val="2"/>
    </font>
    <font>
      <b/>
      <sz val="12"/>
      <color rgb="FFFF0000"/>
      <name val="Calibri"/>
      <family val="2"/>
      <scheme val="minor"/>
    </font>
    <font>
      <b/>
      <sz val="14"/>
      <name val="Arial"/>
      <family val="2"/>
    </font>
    <font>
      <b/>
      <sz val="10"/>
      <color theme="0"/>
      <name val="Arial"/>
      <family val="2"/>
    </font>
    <font>
      <vertAlign val="superscript"/>
      <sz val="5"/>
      <name val="Arial"/>
      <family val="2"/>
    </font>
    <font>
      <b/>
      <sz val="14"/>
      <color theme="0"/>
      <name val="Arial"/>
      <family val="2"/>
    </font>
    <font>
      <sz val="11"/>
      <color rgb="FFFF0000"/>
      <name val="Arial"/>
      <family val="2"/>
    </font>
    <font>
      <sz val="5"/>
      <name val="Arial"/>
      <family val="2"/>
    </font>
    <font>
      <sz val="11"/>
      <name val="Arial"/>
      <family val="2"/>
    </font>
    <font>
      <sz val="14"/>
      <name val="Arial"/>
      <family val="2"/>
    </font>
    <font>
      <b/>
      <sz val="8"/>
      <color rgb="FFDC1414"/>
      <name val="Arial"/>
      <family val="2"/>
    </font>
    <font>
      <sz val="8"/>
      <name val="Arial"/>
      <family val="2"/>
    </font>
    <font>
      <b/>
      <sz val="11"/>
      <color theme="0"/>
      <name val="Arial"/>
      <family val="2"/>
    </font>
  </fonts>
  <fills count="27">
    <fill>
      <patternFill patternType="none"/>
    </fill>
    <fill>
      <patternFill patternType="gray125"/>
    </fill>
    <fill>
      <patternFill patternType="solid">
        <fgColor theme="0"/>
        <bgColor indexed="64"/>
      </patternFill>
    </fill>
    <fill>
      <patternFill patternType="solid">
        <fgColor indexed="8"/>
        <bgColor indexed="64"/>
      </patternFill>
    </fill>
    <fill>
      <patternFill patternType="solid">
        <fgColor theme="0" tint="-0.499984740745262"/>
        <bgColor indexed="64"/>
      </patternFill>
    </fill>
    <fill>
      <patternFill patternType="solid">
        <fgColor theme="0" tint="-0.249977111117893"/>
        <bgColor indexed="64"/>
      </patternFill>
    </fill>
    <fill>
      <patternFill patternType="solid">
        <fgColor indexed="22"/>
        <bgColor auto="1"/>
      </patternFill>
    </fill>
    <fill>
      <patternFill patternType="solid">
        <fgColor theme="7" tint="0.79998168889431442"/>
        <bgColor indexed="64"/>
      </patternFill>
    </fill>
    <fill>
      <patternFill patternType="solid">
        <fgColor theme="1"/>
        <bgColor indexed="64"/>
      </patternFill>
    </fill>
    <fill>
      <patternFill patternType="solid">
        <fgColor rgb="FFFFFFCC"/>
        <bgColor indexed="64"/>
      </patternFill>
    </fill>
    <fill>
      <patternFill patternType="solid">
        <fgColor theme="6" tint="0.79998168889431442"/>
        <bgColor indexed="64"/>
      </patternFill>
    </fill>
    <fill>
      <patternFill patternType="solid">
        <fgColor theme="4" tint="0.59999389629810485"/>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rgb="FFFFC7CE"/>
        <bgColor indexed="64"/>
      </patternFill>
    </fill>
    <fill>
      <patternFill patternType="solid">
        <fgColor theme="3" tint="0.59999389629810485"/>
        <bgColor indexed="64"/>
      </patternFill>
    </fill>
    <fill>
      <patternFill patternType="solid">
        <fgColor theme="4" tint="0.39997558519241921"/>
        <bgColor indexed="64"/>
      </patternFill>
    </fill>
    <fill>
      <patternFill patternType="solid">
        <fgColor indexed="22"/>
        <bgColor indexed="64"/>
      </patternFill>
    </fill>
    <fill>
      <patternFill patternType="solid">
        <fgColor theme="1" tint="0.249977111117893"/>
        <bgColor indexed="64"/>
      </patternFill>
    </fill>
    <fill>
      <patternFill patternType="solid">
        <fgColor rgb="FFBFBFBF"/>
        <bgColor indexed="64"/>
      </patternFill>
    </fill>
    <fill>
      <patternFill patternType="solid">
        <fgColor rgb="FFFFFFFF"/>
        <bgColor indexed="64"/>
      </patternFill>
    </fill>
    <fill>
      <patternFill patternType="solid">
        <fgColor rgb="FFBDD7EE"/>
        <bgColor indexed="64"/>
      </patternFill>
    </fill>
    <fill>
      <patternFill patternType="solid">
        <fgColor rgb="FFD9D9D9"/>
        <bgColor indexed="64"/>
      </patternFill>
    </fill>
    <fill>
      <patternFill patternType="solid">
        <fgColor rgb="FFA6A6A6"/>
        <bgColor indexed="64"/>
      </patternFill>
    </fill>
    <fill>
      <patternFill patternType="solid">
        <fgColor rgb="FFACB9CA"/>
        <bgColor indexed="64"/>
      </patternFill>
    </fill>
    <fill>
      <patternFill patternType="solid">
        <fgColor rgb="FF404040"/>
        <bgColor indexed="64"/>
      </patternFill>
    </fill>
    <fill>
      <patternFill patternType="solid">
        <fgColor indexed="26"/>
        <bgColor indexed="64"/>
      </patternFill>
    </fill>
  </fills>
  <borders count="14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auto="1"/>
      </bottom>
      <diagonal/>
    </border>
    <border>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top style="medium">
        <color auto="1"/>
      </top>
      <bottom style="medium">
        <color auto="1"/>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theme="0" tint="-0.34998626667073579"/>
      </left>
      <right style="thin">
        <color theme="0" tint="-0.34998626667073579"/>
      </right>
      <top style="thin">
        <color indexed="64"/>
      </top>
      <bottom style="medium">
        <color indexed="64"/>
      </bottom>
      <diagonal/>
    </border>
    <border>
      <left style="thin">
        <color theme="0" tint="-0.34998626667073579"/>
      </left>
      <right style="medium">
        <color indexed="64"/>
      </right>
      <top style="thin">
        <color indexed="64"/>
      </top>
      <bottom style="medium">
        <color indexed="64"/>
      </bottom>
      <diagonal/>
    </border>
    <border>
      <left style="medium">
        <color indexed="64"/>
      </left>
      <right/>
      <top style="thin">
        <color theme="0" tint="-0.34998626667073579"/>
      </top>
      <bottom style="thin">
        <color theme="0" tint="-0.34998626667073579"/>
      </bottom>
      <diagonal/>
    </border>
    <border>
      <left/>
      <right/>
      <top style="thin">
        <color theme="0" tint="-0.34998626667073579"/>
      </top>
      <bottom style="thin">
        <color indexed="64"/>
      </bottom>
      <diagonal/>
    </border>
    <border>
      <left/>
      <right style="medium">
        <color indexed="64"/>
      </right>
      <top style="thin">
        <color theme="0" tint="-0.34998626667073579"/>
      </top>
      <bottom style="thin">
        <color indexed="64"/>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style="medium">
        <color indexed="64"/>
      </right>
      <top/>
      <bottom style="thin">
        <color theme="0" tint="-0.34998626667073579"/>
      </bottom>
      <diagonal/>
    </border>
    <border>
      <left style="medium">
        <color indexed="64"/>
      </left>
      <right/>
      <top style="thin">
        <color theme="0" tint="-0.34998626667073579"/>
      </top>
      <bottom style="medium">
        <color auto="1"/>
      </bottom>
      <diagonal/>
    </border>
    <border>
      <left/>
      <right style="thin">
        <color theme="0" tint="-0.34998626667073579"/>
      </right>
      <top style="thin">
        <color theme="0" tint="-0.34998626667073579"/>
      </top>
      <bottom style="medium">
        <color indexed="64"/>
      </bottom>
      <diagonal/>
    </border>
    <border>
      <left style="thin">
        <color theme="0" tint="-0.34998626667073579"/>
      </left>
      <right style="thin">
        <color theme="0" tint="-0.34998626667073579"/>
      </right>
      <top style="thin">
        <color theme="0" tint="-0.34998626667073579"/>
      </top>
      <bottom style="medium">
        <color indexed="64"/>
      </bottom>
      <diagonal/>
    </border>
    <border>
      <left style="thin">
        <color theme="0" tint="-0.34998626667073579"/>
      </left>
      <right style="medium">
        <color indexed="64"/>
      </right>
      <top style="thin">
        <color theme="0" tint="-0.34998626667073579"/>
      </top>
      <bottom style="medium">
        <color indexed="64"/>
      </bottom>
      <diagonal/>
    </border>
    <border>
      <left/>
      <right/>
      <top style="medium">
        <color auto="1"/>
      </top>
      <bottom/>
      <diagonal/>
    </border>
    <border>
      <left style="medium">
        <color indexed="64"/>
      </left>
      <right/>
      <top style="medium">
        <color indexed="64"/>
      </top>
      <bottom style="thin">
        <color indexed="64"/>
      </bottom>
      <diagonal/>
    </border>
    <border>
      <left/>
      <right/>
      <top style="thin">
        <color indexed="64"/>
      </top>
      <bottom style="thin">
        <color theme="0" tint="-0.34998626667073579"/>
      </bottom>
      <diagonal/>
    </border>
    <border>
      <left/>
      <right style="medium">
        <color indexed="64"/>
      </right>
      <top style="thin">
        <color indexed="64"/>
      </top>
      <bottom style="thin">
        <color theme="0" tint="-0.34998626667073579"/>
      </bottom>
      <diagonal/>
    </border>
    <border>
      <left style="medium">
        <color indexed="64"/>
      </left>
      <right/>
      <top/>
      <bottom/>
      <diagonal/>
    </border>
    <border>
      <left/>
      <right style="thin">
        <color theme="0" tint="-0.34998626667073579"/>
      </right>
      <top/>
      <bottom/>
      <diagonal/>
    </border>
    <border>
      <left style="thin">
        <color theme="0" tint="-0.34998626667073579"/>
      </left>
      <right style="thin">
        <color theme="0" tint="-0.34998626667073579"/>
      </right>
      <top/>
      <bottom/>
      <diagonal/>
    </border>
    <border>
      <left style="thin">
        <color theme="0" tint="-0.34998626667073579"/>
      </left>
      <right style="medium">
        <color indexed="64"/>
      </right>
      <top/>
      <bottom/>
      <diagonal/>
    </border>
    <border>
      <left style="medium">
        <color indexed="64"/>
      </left>
      <right style="thin">
        <color theme="0" tint="-0.34998626667073579"/>
      </right>
      <top style="thin">
        <color theme="0" tint="-0.34998626667073579"/>
      </top>
      <bottom/>
      <diagonal/>
    </border>
    <border>
      <left/>
      <right/>
      <top style="thin">
        <color theme="0" tint="-0.34998626667073579"/>
      </top>
      <bottom/>
      <diagonal/>
    </border>
    <border>
      <left style="thin">
        <color indexed="64"/>
      </left>
      <right style="thin">
        <color indexed="64"/>
      </right>
      <top style="medium">
        <color indexed="64"/>
      </top>
      <bottom style="medium">
        <color indexed="64"/>
      </bottom>
      <diagonal/>
    </border>
    <border>
      <left/>
      <right style="thin">
        <color theme="0" tint="-0.24994659260841701"/>
      </right>
      <top style="medium">
        <color indexed="64"/>
      </top>
      <bottom style="medium">
        <color indexed="64"/>
      </bottom>
      <diagonal/>
    </border>
    <border>
      <left style="thin">
        <color theme="0" tint="-0.24994659260841701"/>
      </left>
      <right style="thin">
        <color theme="0" tint="-0.24994659260841701"/>
      </right>
      <top style="medium">
        <color indexed="64"/>
      </top>
      <bottom style="medium">
        <color indexed="64"/>
      </bottom>
      <diagonal/>
    </border>
    <border>
      <left style="thin">
        <color theme="0" tint="-0.24994659260841701"/>
      </left>
      <right style="medium">
        <color indexed="64"/>
      </right>
      <top style="medium">
        <color indexed="64"/>
      </top>
      <bottom style="medium">
        <color indexed="64"/>
      </bottom>
      <diagonal/>
    </border>
    <border>
      <left style="medium">
        <color auto="1"/>
      </left>
      <right style="thin">
        <color indexed="64"/>
      </right>
      <top style="medium">
        <color auto="1"/>
      </top>
      <bottom style="thin">
        <color theme="0" tint="-0.34998626667073579"/>
      </bottom>
      <diagonal/>
    </border>
    <border>
      <left/>
      <right style="thin">
        <color theme="0" tint="-0.24994659260841701"/>
      </right>
      <top style="thin">
        <color indexed="64"/>
      </top>
      <bottom style="thin">
        <color theme="0" tint="-0.24994659260841701"/>
      </bottom>
      <diagonal/>
    </border>
    <border>
      <left style="thin">
        <color theme="0" tint="-0.24994659260841701"/>
      </left>
      <right style="thin">
        <color theme="0" tint="-0.24994659260841701"/>
      </right>
      <top style="thin">
        <color indexed="64"/>
      </top>
      <bottom style="thin">
        <color theme="0" tint="-0.24994659260841701"/>
      </bottom>
      <diagonal/>
    </border>
    <border>
      <left style="thin">
        <color theme="0" tint="-0.24994659260841701"/>
      </left>
      <right style="thin">
        <color indexed="64"/>
      </right>
      <top style="thin">
        <color indexed="64"/>
      </top>
      <bottom style="thin">
        <color theme="0" tint="-0.24994659260841701"/>
      </bottom>
      <diagonal/>
    </border>
    <border>
      <left style="medium">
        <color indexed="64"/>
      </left>
      <right/>
      <top/>
      <bottom style="thin">
        <color theme="0" tint="-0.34998626667073579"/>
      </bottom>
      <diagonal/>
    </border>
    <border>
      <left style="thin">
        <color indexed="64"/>
      </left>
      <right style="thin">
        <color indexed="64"/>
      </right>
      <top/>
      <bottom style="thin">
        <color theme="0" tint="-0.34998626667073579"/>
      </bottom>
      <diagonal/>
    </border>
    <border>
      <left/>
      <right style="thin">
        <color theme="0" tint="-0.34998626667073579"/>
      </right>
      <top/>
      <bottom style="thin">
        <color theme="0" tint="-0.34998626667073579"/>
      </bottom>
      <diagonal/>
    </border>
    <border>
      <left style="medium">
        <color auto="1"/>
      </left>
      <right style="thin">
        <color indexed="64"/>
      </right>
      <top style="thin">
        <color theme="0" tint="-0.34998626667073579"/>
      </top>
      <bottom style="thin">
        <color theme="0" tint="-0.34998626667073579"/>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indexed="64"/>
      </right>
      <top style="thin">
        <color theme="0" tint="-0.24994659260841701"/>
      </top>
      <bottom style="thin">
        <color theme="0" tint="-0.24994659260841701"/>
      </bottom>
      <diagonal/>
    </border>
    <border>
      <left style="thin">
        <color theme="0" tint="-0.24994659260841701"/>
      </left>
      <right style="medium">
        <color auto="1"/>
      </right>
      <top style="thin">
        <color theme="0" tint="-0.24994659260841701"/>
      </top>
      <bottom style="thin">
        <color theme="0" tint="-0.24994659260841701"/>
      </bottom>
      <diagonal/>
    </border>
    <border>
      <left style="thin">
        <color indexed="64"/>
      </left>
      <right style="thin">
        <color indexed="64"/>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medium">
        <color indexed="64"/>
      </right>
      <top style="thin">
        <color theme="0" tint="-0.34998626667073579"/>
      </top>
      <bottom style="thin">
        <color theme="0" tint="-0.34998626667073579"/>
      </bottom>
      <diagonal/>
    </border>
    <border>
      <left/>
      <right style="medium">
        <color indexed="64"/>
      </right>
      <top style="thin">
        <color theme="0" tint="-0.34998626667073579"/>
      </top>
      <bottom style="thin">
        <color theme="0" tint="-0.34998626667073579"/>
      </bottom>
      <diagonal/>
    </border>
    <border>
      <left style="medium">
        <color indexed="64"/>
      </left>
      <right style="thin">
        <color indexed="64"/>
      </right>
      <top style="thin">
        <color theme="0" tint="-0.34998626667073579"/>
      </top>
      <bottom style="medium">
        <color auto="1"/>
      </bottom>
      <diagonal/>
    </border>
    <border>
      <left/>
      <right style="thin">
        <color theme="0" tint="-0.24994659260841701"/>
      </right>
      <top style="thin">
        <color theme="0" tint="-0.24994659260841701"/>
      </top>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indexed="64"/>
      </right>
      <top style="thin">
        <color theme="0" tint="-0.24994659260841701"/>
      </top>
      <bottom/>
      <diagonal/>
    </border>
    <border>
      <left style="thin">
        <color theme="0" tint="-0.24994659260841701"/>
      </left>
      <right style="medium">
        <color indexed="64"/>
      </right>
      <top style="thin">
        <color theme="0" tint="-0.24994659260841701"/>
      </top>
      <bottom/>
      <diagonal/>
    </border>
    <border>
      <left style="thin">
        <color indexed="64"/>
      </left>
      <right style="thin">
        <color indexed="64"/>
      </right>
      <top style="thin">
        <color theme="0" tint="-0.34998626667073579"/>
      </top>
      <bottom style="medium">
        <color indexed="64"/>
      </bottom>
      <diagonal/>
    </border>
    <border>
      <left/>
      <right style="medium">
        <color indexed="64"/>
      </right>
      <top style="thin">
        <color theme="0" tint="-0.34998626667073579"/>
      </top>
      <bottom style="medium">
        <color indexed="64"/>
      </bottom>
      <diagonal/>
    </border>
    <border>
      <left style="medium">
        <color indexed="64"/>
      </left>
      <right style="thin">
        <color theme="0" tint="-0.24994659260841701"/>
      </right>
      <top style="medium">
        <color indexed="64"/>
      </top>
      <bottom style="medium">
        <color indexed="64"/>
      </bottom>
      <diagonal/>
    </border>
    <border>
      <left style="thin">
        <color theme="0" tint="-0.24994659260841701"/>
      </left>
      <right style="thin">
        <color indexed="64"/>
      </right>
      <top style="medium">
        <color indexed="64"/>
      </top>
      <bottom style="medium">
        <color indexed="64"/>
      </bottom>
      <diagonal/>
    </border>
    <border>
      <left style="medium">
        <color indexed="64"/>
      </left>
      <right/>
      <top/>
      <bottom style="medium">
        <color auto="1"/>
      </bottom>
      <diagonal/>
    </border>
    <border>
      <left/>
      <right style="thin">
        <color theme="0" tint="-0.34998626667073579"/>
      </right>
      <top style="medium">
        <color auto="1"/>
      </top>
      <bottom style="medium">
        <color auto="1"/>
      </bottom>
      <diagonal/>
    </border>
    <border>
      <left style="thin">
        <color theme="0" tint="-0.34998626667073579"/>
      </left>
      <right style="thin">
        <color theme="0" tint="-0.34998626667073579"/>
      </right>
      <top style="medium">
        <color indexed="64"/>
      </top>
      <bottom style="medium">
        <color indexed="64"/>
      </bottom>
      <diagonal/>
    </border>
    <border>
      <left style="thin">
        <color theme="0" tint="-0.34998626667073579"/>
      </left>
      <right style="medium">
        <color indexed="64"/>
      </right>
      <top style="medium">
        <color indexed="64"/>
      </top>
      <bottom style="medium">
        <color indexed="64"/>
      </bottom>
      <diagonal/>
    </border>
    <border>
      <left/>
      <right/>
      <top/>
      <bottom style="medium">
        <color auto="1"/>
      </bottom>
      <diagonal/>
    </border>
    <border>
      <left/>
      <right style="medium">
        <color indexed="64"/>
      </right>
      <top/>
      <bottom/>
      <diagonal/>
    </border>
    <border>
      <left/>
      <right style="medium">
        <color indexed="64"/>
      </right>
      <top/>
      <bottom style="medium">
        <color indexed="64"/>
      </bottom>
      <diagonal/>
    </border>
    <border>
      <left style="thin">
        <color theme="0" tint="-0.34998626667073579"/>
      </left>
      <right style="medium">
        <color indexed="64"/>
      </right>
      <top/>
      <bottom style="medium">
        <color indexed="64"/>
      </bottom>
      <diagonal/>
    </border>
    <border>
      <left/>
      <right style="medium">
        <color indexed="64"/>
      </right>
      <top style="medium">
        <color indexed="64"/>
      </top>
      <bottom/>
      <diagonal/>
    </border>
    <border>
      <left style="medium">
        <color indexed="64"/>
      </left>
      <right/>
      <top style="medium">
        <color indexed="64"/>
      </top>
      <bottom style="thin">
        <color theme="0" tint="-0.34998626667073579"/>
      </bottom>
      <diagonal/>
    </border>
    <border>
      <left style="thin">
        <color theme="0" tint="-0.34998626667073579"/>
      </left>
      <right style="thin">
        <color indexed="64"/>
      </right>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style="thin">
        <color auto="1"/>
      </left>
      <right/>
      <top/>
      <bottom/>
      <diagonal/>
    </border>
    <border>
      <left/>
      <right style="thin">
        <color indexed="64"/>
      </right>
      <top/>
      <bottom/>
      <diagonal/>
    </border>
    <border>
      <left/>
      <right style="thin">
        <color theme="0" tint="-0.24994659260841701"/>
      </right>
      <top style="thin">
        <color theme="0" tint="-0.24994659260841701"/>
      </top>
      <bottom style="thin">
        <color indexed="64"/>
      </bottom>
      <diagonal/>
    </border>
    <border>
      <left style="thin">
        <color theme="0" tint="-0.34998626667073579"/>
      </left>
      <right style="thin">
        <color indexed="64"/>
      </right>
      <top style="thin">
        <color theme="0" tint="-0.34998626667073579"/>
      </top>
      <bottom style="medium">
        <color indexed="64"/>
      </bottom>
      <diagonal/>
    </border>
    <border>
      <left style="medium">
        <color auto="1"/>
      </left>
      <right style="thin">
        <color theme="0" tint="-0.34998626667073579"/>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style="thin">
        <color theme="0" tint="-0.34998626667073579"/>
      </right>
      <top style="medium">
        <color indexed="64"/>
      </top>
      <bottom style="medium">
        <color indexed="64"/>
      </bottom>
      <diagonal/>
    </border>
    <border>
      <left style="medium">
        <color auto="1"/>
      </left>
      <right style="thin">
        <color theme="0" tint="-0.24994659260841701"/>
      </right>
      <top style="medium">
        <color indexed="64"/>
      </top>
      <bottom style="thin">
        <color theme="0" tint="-0.24994659260841701"/>
      </bottom>
      <diagonal/>
    </border>
    <border>
      <left style="thin">
        <color theme="0" tint="-0.24994659260841701"/>
      </left>
      <right style="thin">
        <color theme="0" tint="-0.24994659260841701"/>
      </right>
      <top style="medium">
        <color indexed="64"/>
      </top>
      <bottom style="thin">
        <color theme="0" tint="-0.24994659260841701"/>
      </bottom>
      <diagonal/>
    </border>
    <border>
      <left style="thin">
        <color theme="0" tint="-0.24994659260841701"/>
      </left>
      <right/>
      <top style="medium">
        <color indexed="64"/>
      </top>
      <bottom style="thin">
        <color theme="0" tint="-0.24994659260841701"/>
      </bottom>
      <diagonal/>
    </border>
    <border>
      <left/>
      <right/>
      <top style="medium">
        <color indexed="64"/>
      </top>
      <bottom style="thin">
        <color theme="0" tint="-0.24994659260841701"/>
      </bottom>
      <diagonal/>
    </border>
    <border>
      <left/>
      <right style="medium">
        <color auto="1"/>
      </right>
      <top style="medium">
        <color indexed="64"/>
      </top>
      <bottom style="thin">
        <color theme="0" tint="-0.24994659260841701"/>
      </bottom>
      <diagonal/>
    </border>
    <border>
      <left style="medium">
        <color indexed="64"/>
      </left>
      <right style="thin">
        <color theme="0" tint="-0.24994659260841701"/>
      </right>
      <top style="thin">
        <color theme="0" tint="-0.24994659260841701"/>
      </top>
      <bottom/>
      <diagonal/>
    </border>
    <border>
      <left style="thin">
        <color theme="0" tint="-0.24994659260841701"/>
      </left>
      <right/>
      <top style="thin">
        <color theme="0" tint="-0.24994659260841701"/>
      </top>
      <bottom/>
      <diagonal/>
    </border>
    <border>
      <left/>
      <right/>
      <top style="thin">
        <color theme="0" tint="-0.24994659260841701"/>
      </top>
      <bottom/>
      <diagonal/>
    </border>
    <border>
      <left style="medium">
        <color indexed="64"/>
      </left>
      <right style="thin">
        <color theme="0" tint="-0.24994659260841701"/>
      </right>
      <top style="thin">
        <color indexed="64"/>
      </top>
      <bottom style="medium">
        <color indexed="64"/>
      </bottom>
      <diagonal/>
    </border>
    <border>
      <left style="thin">
        <color theme="0" tint="-0.24994659260841701"/>
      </left>
      <right style="thin">
        <color theme="0" tint="-0.24994659260841701"/>
      </right>
      <top style="thin">
        <color indexed="64"/>
      </top>
      <bottom style="medium">
        <color indexed="64"/>
      </bottom>
      <diagonal/>
    </border>
    <border>
      <left style="thin">
        <color theme="0" tint="-0.24994659260841701"/>
      </left>
      <right style="medium">
        <color auto="1"/>
      </right>
      <top style="thin">
        <color indexed="64"/>
      </top>
      <bottom style="medium">
        <color indexed="64"/>
      </bottom>
      <diagonal/>
    </border>
    <border>
      <left/>
      <right/>
      <top/>
      <bottom style="thin">
        <color theme="0" tint="-0.34998626667073579"/>
      </bottom>
      <diagonal/>
    </border>
    <border>
      <left style="thin">
        <color theme="0" tint="-0.34998626667073579"/>
      </left>
      <right style="medium">
        <color indexed="64"/>
      </right>
      <top style="medium">
        <color indexed="64"/>
      </top>
      <bottom style="thin">
        <color theme="0" tint="-0.34998626667073579"/>
      </bottom>
      <diagonal/>
    </border>
    <border>
      <left style="medium">
        <color indexed="64"/>
      </left>
      <right style="thin">
        <color theme="0" tint="-0.34998626667073579"/>
      </right>
      <top style="thin">
        <color theme="0" tint="-0.34998626667073579"/>
      </top>
      <bottom style="medium">
        <color auto="1"/>
      </bottom>
      <diagonal/>
    </border>
    <border>
      <left/>
      <right/>
      <top style="thin">
        <color theme="0" tint="-0.34998626667073579"/>
      </top>
      <bottom style="thin">
        <color theme="0" tint="-0.34998626667073579"/>
      </bottom>
      <diagonal/>
    </border>
    <border>
      <left/>
      <right/>
      <top style="medium">
        <color indexed="64"/>
      </top>
      <bottom style="thin">
        <color theme="0" tint="-0.34998626667073579"/>
      </bottom>
      <diagonal/>
    </border>
    <border>
      <left style="thin">
        <color theme="0" tint="-0.34998626667073579"/>
      </left>
      <right style="thin">
        <color theme="0" tint="-0.34998626667073579"/>
      </right>
      <top style="thin">
        <color theme="0" tint="-0.34998626667073579"/>
      </top>
      <bottom/>
      <diagonal/>
    </border>
    <border>
      <left style="thin">
        <color theme="0" tint="-0.34998626667073579"/>
      </left>
      <right/>
      <top style="medium">
        <color auto="1"/>
      </top>
      <bottom style="thin">
        <color theme="0" tint="-0.34998626667073579"/>
      </bottom>
      <diagonal/>
    </border>
    <border>
      <left/>
      <right/>
      <top style="thin">
        <color theme="0" tint="-0.34998626667073579"/>
      </top>
      <bottom style="medium">
        <color indexed="64"/>
      </bottom>
      <diagonal/>
    </border>
    <border>
      <left style="thin">
        <color theme="0" tint="-0.34998626667073579"/>
      </left>
      <right/>
      <top style="thin">
        <color theme="0" tint="-0.34998626667073579"/>
      </top>
      <bottom style="medium">
        <color auto="1"/>
      </bottom>
      <diagonal/>
    </border>
    <border>
      <left style="thin">
        <color auto="1"/>
      </left>
      <right/>
      <top/>
      <bottom style="medium">
        <color indexed="64"/>
      </bottom>
      <diagonal/>
    </border>
    <border>
      <left style="thin">
        <color indexed="64"/>
      </left>
      <right style="thin">
        <color indexed="64"/>
      </right>
      <top/>
      <bottom style="medium">
        <color auto="1"/>
      </bottom>
      <diagonal/>
    </border>
    <border>
      <left/>
      <right style="thin">
        <color indexed="64"/>
      </right>
      <top/>
      <bottom style="medium">
        <color indexed="64"/>
      </bottom>
      <diagonal/>
    </border>
    <border>
      <left/>
      <right style="thin">
        <color auto="1"/>
      </right>
      <top style="medium">
        <color auto="1"/>
      </top>
      <bottom style="medium">
        <color auto="1"/>
      </bottom>
      <diagonal/>
    </border>
    <border>
      <left style="medium">
        <color indexed="64"/>
      </left>
      <right/>
      <top style="medium">
        <color indexed="64"/>
      </top>
      <bottom style="thin">
        <color theme="1" tint="0.499984740745262"/>
      </bottom>
      <diagonal/>
    </border>
    <border>
      <left/>
      <right style="thin">
        <color indexed="64"/>
      </right>
      <top style="medium">
        <color indexed="64"/>
      </top>
      <bottom style="thin">
        <color theme="1" tint="0.499984740745262"/>
      </bottom>
      <diagonal/>
    </border>
    <border>
      <left style="medium">
        <color indexed="64"/>
      </left>
      <right/>
      <top style="thin">
        <color theme="1" tint="0.499984740745262"/>
      </top>
      <bottom style="thin">
        <color theme="1" tint="0.499984740745262"/>
      </bottom>
      <diagonal/>
    </border>
    <border>
      <left/>
      <right style="thin">
        <color indexed="64"/>
      </right>
      <top style="thin">
        <color theme="1" tint="0.499984740745262"/>
      </top>
      <bottom style="thin">
        <color theme="1" tint="0.499984740745262"/>
      </bottom>
      <diagonal/>
    </border>
    <border>
      <left style="medium">
        <color indexed="64"/>
      </left>
      <right/>
      <top style="thin">
        <color theme="1" tint="0.499984740745262"/>
      </top>
      <bottom style="medium">
        <color indexed="64"/>
      </bottom>
      <diagonal/>
    </border>
    <border>
      <left/>
      <right style="thin">
        <color indexed="64"/>
      </right>
      <top style="thin">
        <color theme="1" tint="0.499984740745262"/>
      </top>
      <bottom style="medium">
        <color indexed="64"/>
      </bottom>
      <diagonal/>
    </border>
    <border>
      <left style="thin">
        <color indexed="64"/>
      </left>
      <right style="thin">
        <color theme="0" tint="-0.24994659260841701"/>
      </right>
      <top style="thin">
        <color indexed="64"/>
      </top>
      <bottom style="thin">
        <color theme="0" tint="-0.24994659260841701"/>
      </bottom>
      <diagonal/>
    </border>
    <border>
      <left style="thin">
        <color theme="0" tint="-0.24994659260841701"/>
      </left>
      <right style="medium">
        <color indexed="64"/>
      </right>
      <top style="thin">
        <color indexed="64"/>
      </top>
      <bottom style="thin">
        <color theme="0" tint="-0.24994659260841701"/>
      </bottom>
      <diagonal/>
    </border>
    <border>
      <left style="thin">
        <color rgb="FFDC1414"/>
      </left>
      <right style="thin">
        <color rgb="FFDC1414"/>
      </right>
      <top style="thin">
        <color rgb="FFDC1414"/>
      </top>
      <bottom style="thin">
        <color rgb="FFDC1414"/>
      </bottom>
      <diagonal/>
    </border>
    <border>
      <left style="medium">
        <color auto="1"/>
      </left>
      <right/>
      <top style="thin">
        <color indexed="64"/>
      </top>
      <bottom/>
      <diagonal/>
    </border>
    <border>
      <left/>
      <right style="thin">
        <color theme="0" tint="-0.34998626667073579"/>
      </right>
      <top style="thin">
        <color theme="0" tint="-0.34998626667073579"/>
      </top>
      <bottom style="thin">
        <color indexed="64"/>
      </bottom>
      <diagonal/>
    </border>
    <border>
      <left style="thin">
        <color theme="0" tint="-0.34998626667073579"/>
      </left>
      <right style="thin">
        <color indexed="64"/>
      </right>
      <top style="thin">
        <color theme="0" tint="-0.34998626667073579"/>
      </top>
      <bottom style="thin">
        <color indexed="64"/>
      </bottom>
      <diagonal/>
    </border>
    <border>
      <left style="thin">
        <color theme="0" tint="-0.24994659260841701"/>
      </left>
      <right style="thin">
        <color auto="1"/>
      </right>
      <top style="thin">
        <color theme="0" tint="-0.24994659260841701"/>
      </top>
      <bottom style="medium">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theme="0" tint="-0.24994659260841701"/>
      </top>
      <bottom style="thin">
        <color theme="0" tint="-0.24994659260841701"/>
      </bottom>
      <diagonal/>
    </border>
    <border>
      <left/>
      <right style="medium">
        <color indexed="64"/>
      </right>
      <top style="thin">
        <color theme="0" tint="-0.24994659260841701"/>
      </top>
      <bottom/>
      <diagonal/>
    </border>
    <border>
      <left style="thin">
        <color theme="0" tint="-0.24994659260841701"/>
      </left>
      <right style="thin">
        <color theme="0" tint="-0.24994659260841701"/>
      </right>
      <top style="thin">
        <color theme="0" tint="-0.24994659260841701"/>
      </top>
      <bottom style="medium">
        <color indexed="64"/>
      </bottom>
      <diagonal/>
    </border>
    <border>
      <left style="thin">
        <color rgb="FFA6A6A6"/>
      </left>
      <right/>
      <top style="medium">
        <color indexed="64"/>
      </top>
      <bottom style="thin">
        <color indexed="64"/>
      </bottom>
      <diagonal/>
    </border>
    <border>
      <left/>
      <right/>
      <top style="thin">
        <color indexed="64"/>
      </top>
      <bottom style="thin">
        <color theme="0" tint="-0.24994659260841701"/>
      </bottom>
      <diagonal/>
    </border>
    <border>
      <left style="dashed">
        <color auto="1"/>
      </left>
      <right style="dashed">
        <color auto="1"/>
      </right>
      <top style="dashed">
        <color auto="1"/>
      </top>
      <bottom style="dashed">
        <color auto="1"/>
      </bottom>
      <diagonal/>
    </border>
    <border>
      <left style="thin">
        <color theme="0" tint="-0.24994659260841701"/>
      </left>
      <right style="thin">
        <color indexed="64"/>
      </right>
      <top/>
      <bottom/>
      <diagonal/>
    </border>
    <border>
      <left style="thin">
        <color theme="0" tint="-0.34998626667073579"/>
      </left>
      <right style="thin">
        <color theme="0" tint="-0.34998626667073579"/>
      </right>
      <top/>
      <bottom style="medium">
        <color indexed="64"/>
      </bottom>
      <diagonal/>
    </border>
    <border>
      <left/>
      <right style="thin">
        <color theme="0" tint="-0.24994659260841701"/>
      </right>
      <top style="thin">
        <color theme="0" tint="-0.24994659260841701"/>
      </top>
      <bottom style="medium">
        <color auto="1"/>
      </bottom>
      <diagonal/>
    </border>
    <border>
      <left/>
      <right style="thin">
        <color theme="0" tint="-0.24994659260841701"/>
      </right>
      <top style="medium">
        <color indexed="64"/>
      </top>
      <bottom style="thin">
        <color theme="0" tint="-0.24994659260841701"/>
      </bottom>
      <diagonal/>
    </border>
    <border>
      <left style="thin">
        <color theme="0" tint="-0.24994659260841701"/>
      </left>
      <right style="thin">
        <color indexed="64"/>
      </right>
      <top style="medium">
        <color auto="1"/>
      </top>
      <bottom style="thin">
        <color theme="0" tint="-0.24994659260841701"/>
      </bottom>
      <diagonal/>
    </border>
    <border>
      <left/>
      <right style="medium">
        <color indexed="64"/>
      </right>
      <top style="medium">
        <color indexed="64"/>
      </top>
      <bottom style="thin">
        <color theme="0" tint="-0.34998626667073579"/>
      </bottom>
      <diagonal/>
    </border>
    <border>
      <left/>
      <right style="thin">
        <color theme="0" tint="-0.34998626667073579"/>
      </right>
      <top/>
      <bottom style="medium">
        <color auto="1"/>
      </bottom>
      <diagonal/>
    </border>
    <border>
      <left style="medium">
        <color indexed="64"/>
      </left>
      <right style="medium">
        <color indexed="64"/>
      </right>
      <top style="thin">
        <color theme="0" tint="-0.34998626667073579"/>
      </top>
      <bottom style="thin">
        <color theme="0" tint="-0.34998626667073579"/>
      </bottom>
      <diagonal/>
    </border>
    <border>
      <left/>
      <right style="thin">
        <color theme="0" tint="-0.34998626667073579"/>
      </right>
      <top style="medium">
        <color indexed="64"/>
      </top>
      <bottom style="thin">
        <color theme="0" tint="-0.34998626667073579"/>
      </bottom>
      <diagonal/>
    </border>
    <border>
      <left style="thin">
        <color theme="0" tint="-0.34998626667073579"/>
      </left>
      <right style="thin">
        <color theme="0" tint="-0.34998626667073579"/>
      </right>
      <top style="medium">
        <color indexed="64"/>
      </top>
      <bottom style="thin">
        <color theme="0" tint="-0.34998626667073579"/>
      </bottom>
      <diagonal/>
    </border>
    <border>
      <left style="medium">
        <color indexed="64"/>
      </left>
      <right style="thin">
        <color indexed="64"/>
      </right>
      <top style="medium">
        <color indexed="64"/>
      </top>
      <bottom style="medium">
        <color indexed="64"/>
      </bottom>
      <diagonal/>
    </border>
  </borders>
  <cellStyleXfs count="11">
    <xf numFmtId="0" fontId="0" fillId="0" borderId="0"/>
    <xf numFmtId="167" fontId="1" fillId="0" borderId="0" applyFont="0" applyFill="0" applyBorder="0" applyAlignment="0" applyProtection="0"/>
    <xf numFmtId="9" fontId="1" fillId="0" borderId="0" applyFont="0" applyFill="0" applyBorder="0" applyAlignment="0" applyProtection="0"/>
    <xf numFmtId="0" fontId="4" fillId="0" borderId="0"/>
    <xf numFmtId="0" fontId="6" fillId="4" borderId="0">
      <alignment horizontal="left" vertical="center"/>
      <protection locked="0"/>
    </xf>
    <xf numFmtId="0" fontId="15" fillId="8" borderId="0">
      <alignment vertical="center"/>
      <protection locked="0"/>
    </xf>
    <xf numFmtId="0" fontId="4" fillId="0" borderId="0"/>
    <xf numFmtId="165" fontId="1" fillId="0" borderId="0" applyFont="0" applyFill="0" applyBorder="0" applyAlignment="0" applyProtection="0"/>
    <xf numFmtId="0" fontId="36" fillId="0" borderId="119" applyNumberFormat="0" applyFill="0"/>
    <xf numFmtId="0" fontId="37" fillId="2" borderId="131" applyNumberFormat="0" applyFont="0" applyFill="0" applyAlignment="0" applyProtection="0">
      <alignment horizontal="center" vertical="center"/>
    </xf>
    <xf numFmtId="0" fontId="1" fillId="0" borderId="0"/>
  </cellStyleXfs>
  <cellXfs count="366">
    <xf numFmtId="0" fontId="0" fillId="0" borderId="0" xfId="0"/>
    <xf numFmtId="0" fontId="5" fillId="2" borderId="0" xfId="3" applyFont="1" applyFill="1" applyProtection="1"/>
    <xf numFmtId="0" fontId="6" fillId="3" borderId="0" xfId="0" applyFont="1" applyFill="1" applyBorder="1" applyAlignment="1" applyProtection="1">
      <alignment vertical="center"/>
    </xf>
    <xf numFmtId="0" fontId="6" fillId="3" borderId="0" xfId="0" applyFont="1" applyFill="1" applyAlignment="1" applyProtection="1">
      <alignment vertical="center" wrapText="1"/>
    </xf>
    <xf numFmtId="0" fontId="0" fillId="2" borderId="0" xfId="0" applyFill="1" applyProtection="1"/>
    <xf numFmtId="0" fontId="6" fillId="3" borderId="0" xfId="0" applyFont="1" applyFill="1" applyBorder="1" applyAlignment="1" applyProtection="1">
      <alignment horizontal="left" vertical="center"/>
    </xf>
    <xf numFmtId="0" fontId="6" fillId="3" borderId="0" xfId="3" applyFont="1" applyFill="1" applyBorder="1" applyAlignment="1" applyProtection="1">
      <alignment vertical="center"/>
    </xf>
    <xf numFmtId="0" fontId="6" fillId="4" borderId="0" xfId="4" applyProtection="1">
      <alignment horizontal="left" vertical="center"/>
    </xf>
    <xf numFmtId="0" fontId="7" fillId="0" borderId="0" xfId="0" applyFont="1" applyAlignment="1" applyProtection="1">
      <alignment horizontal="left" wrapText="1"/>
    </xf>
    <xf numFmtId="0" fontId="8" fillId="2" borderId="0" xfId="0" applyFont="1" applyFill="1" applyProtection="1">
      <protection locked="0"/>
    </xf>
    <xf numFmtId="0" fontId="9" fillId="5" borderId="1" xfId="0" applyFont="1" applyFill="1" applyBorder="1" applyAlignment="1" applyProtection="1">
      <alignment horizontal="left"/>
    </xf>
    <xf numFmtId="0" fontId="10" fillId="5" borderId="2" xfId="0" applyFont="1" applyFill="1" applyBorder="1" applyAlignment="1" applyProtection="1">
      <alignment horizontal="left" wrapText="1"/>
      <protection locked="0"/>
    </xf>
    <xf numFmtId="0" fontId="10" fillId="5" borderId="3" xfId="0" applyFont="1" applyFill="1" applyBorder="1" applyAlignment="1" applyProtection="1">
      <alignment horizontal="left" wrapText="1"/>
      <protection locked="0"/>
    </xf>
    <xf numFmtId="0" fontId="8" fillId="2" borderId="0" xfId="0" applyFont="1" applyFill="1" applyProtection="1"/>
    <xf numFmtId="0" fontId="0" fillId="0" borderId="0" xfId="0" applyAlignment="1">
      <alignment vertical="top" wrapText="1"/>
    </xf>
    <xf numFmtId="0" fontId="0" fillId="2" borderId="0" xfId="0" applyFill="1" applyAlignment="1" applyProtection="1">
      <alignment horizontal="left" vertical="top" wrapText="1"/>
    </xf>
    <xf numFmtId="0" fontId="0" fillId="0" borderId="0" xfId="0" applyBorder="1"/>
    <xf numFmtId="0" fontId="10" fillId="5" borderId="7" xfId="0" applyFont="1" applyFill="1" applyBorder="1" applyAlignment="1" applyProtection="1">
      <alignment horizontal="left" vertical="center"/>
    </xf>
    <xf numFmtId="0" fontId="10" fillId="5" borderId="8" xfId="0" applyFont="1" applyFill="1" applyBorder="1" applyAlignment="1" applyProtection="1">
      <alignment horizontal="left" vertical="center"/>
    </xf>
    <xf numFmtId="0" fontId="10" fillId="5" borderId="9" xfId="0" applyFont="1" applyFill="1" applyBorder="1" applyAlignment="1" applyProtection="1">
      <alignment horizontal="left" vertical="center"/>
    </xf>
    <xf numFmtId="0" fontId="10" fillId="5" borderId="10" xfId="0" applyFont="1" applyFill="1" applyBorder="1" applyAlignment="1" applyProtection="1">
      <alignment horizontal="left" vertical="center"/>
    </xf>
    <xf numFmtId="0" fontId="10" fillId="5" borderId="11" xfId="0" applyFont="1" applyFill="1" applyBorder="1" applyAlignment="1" applyProtection="1">
      <alignment horizontal="left" vertical="center"/>
    </xf>
    <xf numFmtId="0" fontId="0" fillId="2" borderId="0" xfId="0" applyFill="1" applyAlignment="1" applyProtection="1">
      <alignment vertical="center"/>
    </xf>
    <xf numFmtId="0" fontId="13" fillId="7" borderId="15" xfId="0" quotePrefix="1" applyFont="1" applyFill="1" applyBorder="1" applyAlignment="1" applyProtection="1">
      <alignment horizontal="right" vertical="center"/>
    </xf>
    <xf numFmtId="0" fontId="13" fillId="7" borderId="15" xfId="0" applyFont="1" applyFill="1" applyBorder="1" applyAlignment="1" applyProtection="1">
      <alignment horizontal="right" vertical="center"/>
    </xf>
    <xf numFmtId="0" fontId="13" fillId="7" borderId="16" xfId="0" applyFont="1" applyFill="1" applyBorder="1" applyAlignment="1" applyProtection="1">
      <alignment horizontal="right" vertical="center"/>
    </xf>
    <xf numFmtId="166" fontId="4" fillId="0" borderId="18" xfId="0" applyNumberFormat="1" applyFont="1" applyFill="1" applyBorder="1" applyAlignment="1" applyProtection="1">
      <alignment vertical="center"/>
    </xf>
    <xf numFmtId="166" fontId="4" fillId="0" borderId="19" xfId="0" applyNumberFormat="1" applyFont="1" applyFill="1" applyBorder="1" applyAlignment="1" applyProtection="1">
      <alignment vertical="center"/>
    </xf>
    <xf numFmtId="0" fontId="14" fillId="2" borderId="17" xfId="0" applyFont="1" applyFill="1" applyBorder="1" applyAlignment="1" applyProtection="1">
      <alignment horizontal="left" vertical="center" wrapText="1" indent="1"/>
    </xf>
    <xf numFmtId="0" fontId="14" fillId="2" borderId="22" xfId="0" applyFont="1" applyFill="1" applyBorder="1" applyAlignment="1" applyProtection="1">
      <alignment horizontal="left" vertical="center" wrapText="1" indent="1"/>
    </xf>
    <xf numFmtId="0" fontId="14" fillId="2" borderId="0" xfId="0" applyFont="1" applyFill="1" applyBorder="1" applyAlignment="1" applyProtection="1">
      <alignment horizontal="left" vertical="center" wrapText="1" indent="1"/>
    </xf>
    <xf numFmtId="0" fontId="5" fillId="0" borderId="0" xfId="0" applyFont="1" applyBorder="1" applyProtection="1"/>
    <xf numFmtId="166" fontId="4" fillId="2" borderId="0" xfId="2" applyNumberFormat="1" applyFont="1" applyFill="1" applyBorder="1" applyAlignment="1" applyProtection="1">
      <alignment horizontal="right" vertical="center" wrapText="1"/>
    </xf>
    <xf numFmtId="2" fontId="7" fillId="0" borderId="0" xfId="0" applyNumberFormat="1" applyFont="1" applyFill="1" applyBorder="1" applyAlignment="1" applyProtection="1">
      <alignment horizontal="center"/>
    </xf>
    <xf numFmtId="0" fontId="5" fillId="2" borderId="0" xfId="0" applyFont="1" applyFill="1" applyBorder="1" applyProtection="1"/>
    <xf numFmtId="0" fontId="16" fillId="8" borderId="0" xfId="5" applyFont="1">
      <alignment vertical="center"/>
      <protection locked="0"/>
    </xf>
    <xf numFmtId="0" fontId="17" fillId="8" borderId="0" xfId="5" applyFont="1">
      <alignment vertical="center"/>
      <protection locked="0"/>
    </xf>
    <xf numFmtId="0" fontId="18" fillId="2" borderId="0" xfId="0" applyFont="1" applyFill="1" applyProtection="1"/>
    <xf numFmtId="0" fontId="19" fillId="0" borderId="7" xfId="0" applyFont="1" applyBorder="1"/>
    <xf numFmtId="0" fontId="3" fillId="9" borderId="7" xfId="0" applyFont="1" applyFill="1" applyBorder="1"/>
    <xf numFmtId="0" fontId="21" fillId="5" borderId="8" xfId="0" applyFont="1" applyFill="1" applyBorder="1" applyAlignment="1" applyProtection="1">
      <alignment horizontal="left" vertical="center"/>
      <protection locked="0"/>
    </xf>
    <xf numFmtId="0" fontId="21" fillId="5" borderId="26" xfId="0" applyFont="1" applyFill="1" applyBorder="1" applyAlignment="1" applyProtection="1">
      <alignment horizontal="left" vertical="center"/>
      <protection locked="0"/>
    </xf>
    <xf numFmtId="0" fontId="21" fillId="5" borderId="9" xfId="0" applyFont="1" applyFill="1" applyBorder="1" applyAlignment="1" applyProtection="1">
      <alignment horizontal="left" vertical="center"/>
      <protection locked="0"/>
    </xf>
    <xf numFmtId="0" fontId="21" fillId="5" borderId="10" xfId="0" applyFont="1" applyFill="1" applyBorder="1" applyAlignment="1" applyProtection="1">
      <alignment horizontal="left" vertical="center"/>
      <protection locked="0"/>
    </xf>
    <xf numFmtId="0" fontId="22" fillId="2" borderId="0" xfId="0" applyFont="1" applyFill="1" applyBorder="1" applyProtection="1"/>
    <xf numFmtId="0" fontId="5" fillId="2" borderId="0" xfId="0" applyFont="1" applyFill="1" applyProtection="1"/>
    <xf numFmtId="0" fontId="0" fillId="0" borderId="0" xfId="0" applyFill="1" applyProtection="1"/>
    <xf numFmtId="0" fontId="7" fillId="5" borderId="34" xfId="0" applyFont="1" applyFill="1" applyBorder="1" applyAlignment="1" applyProtection="1">
      <alignment horizontal="right" vertical="center"/>
    </xf>
    <xf numFmtId="0" fontId="7" fillId="5" borderId="35" xfId="0" applyFont="1" applyFill="1" applyBorder="1" applyAlignment="1" applyProtection="1">
      <alignment horizontal="right" vertical="center"/>
    </xf>
    <xf numFmtId="0" fontId="7" fillId="11" borderId="31" xfId="0" applyFont="1" applyFill="1" applyBorder="1" applyAlignment="1" applyProtection="1">
      <alignment horizontal="right" vertical="center"/>
    </xf>
    <xf numFmtId="0" fontId="7" fillId="11" borderId="32" xfId="0" applyFont="1" applyFill="1" applyBorder="1" applyAlignment="1" applyProtection="1">
      <alignment horizontal="right" vertical="center"/>
    </xf>
    <xf numFmtId="0" fontId="7" fillId="11" borderId="33" xfId="0" applyFont="1" applyFill="1" applyBorder="1" applyAlignment="1" applyProtection="1">
      <alignment horizontal="right" vertical="center"/>
    </xf>
    <xf numFmtId="0" fontId="4" fillId="0" borderId="40" xfId="0" applyFont="1" applyBorder="1" applyAlignment="1" applyProtection="1">
      <alignment horizontal="left" vertical="center" wrapText="1" indent="1"/>
    </xf>
    <xf numFmtId="0" fontId="23" fillId="12" borderId="47" xfId="0" applyFont="1" applyFill="1" applyBorder="1" applyAlignment="1" applyProtection="1">
      <alignment horizontal="left" vertical="center" wrapText="1" indent="1"/>
    </xf>
    <xf numFmtId="166" fontId="7" fillId="5" borderId="48" xfId="0" applyNumberFormat="1" applyFont="1" applyFill="1" applyBorder="1" applyAlignment="1" applyProtection="1"/>
    <xf numFmtId="166" fontId="7" fillId="5" borderId="49" xfId="0" applyNumberFormat="1" applyFont="1" applyFill="1" applyBorder="1" applyAlignment="1" applyProtection="1"/>
    <xf numFmtId="166" fontId="7" fillId="5" borderId="50" xfId="0" applyNumberFormat="1" applyFont="1" applyFill="1" applyBorder="1" applyAlignment="1" applyProtection="1"/>
    <xf numFmtId="0" fontId="7" fillId="5" borderId="48" xfId="0" applyFont="1" applyFill="1" applyBorder="1" applyAlignment="1" applyProtection="1">
      <alignment vertical="center"/>
    </xf>
    <xf numFmtId="0" fontId="7" fillId="5" borderId="49" xfId="0" applyFont="1" applyFill="1" applyBorder="1" applyAlignment="1" applyProtection="1">
      <alignment vertical="center"/>
    </xf>
    <xf numFmtId="0" fontId="7" fillId="5" borderId="51" xfId="0" applyFont="1" applyFill="1" applyBorder="1" applyAlignment="1" applyProtection="1">
      <alignment vertical="center"/>
    </xf>
    <xf numFmtId="0" fontId="5" fillId="0" borderId="0" xfId="0" applyFont="1" applyProtection="1"/>
    <xf numFmtId="167" fontId="7" fillId="5" borderId="17" xfId="0" applyNumberFormat="1" applyFont="1" applyFill="1" applyBorder="1" applyAlignment="1" applyProtection="1">
      <alignment horizontal="left"/>
    </xf>
    <xf numFmtId="167" fontId="7" fillId="5" borderId="52" xfId="0" applyNumberFormat="1" applyFont="1" applyFill="1" applyBorder="1" applyAlignment="1" applyProtection="1">
      <alignment horizontal="left"/>
    </xf>
    <xf numFmtId="167" fontId="7" fillId="5" borderId="53" xfId="0" applyNumberFormat="1" applyFont="1" applyFill="1" applyBorder="1" applyAlignment="1" applyProtection="1">
      <alignment horizontal="left"/>
    </xf>
    <xf numFmtId="167" fontId="7" fillId="5" borderId="54" xfId="0" applyNumberFormat="1" applyFont="1" applyFill="1" applyBorder="1" applyAlignment="1" applyProtection="1">
      <alignment horizontal="left"/>
    </xf>
    <xf numFmtId="167" fontId="7" fillId="5" borderId="55" xfId="0" applyNumberFormat="1" applyFont="1" applyFill="1" applyBorder="1" applyAlignment="1" applyProtection="1">
      <alignment horizontal="left"/>
    </xf>
    <xf numFmtId="0" fontId="4" fillId="0" borderId="47" xfId="0" applyFont="1" applyBorder="1" applyAlignment="1" applyProtection="1">
      <alignment horizontal="left" vertical="center" indent="4"/>
    </xf>
    <xf numFmtId="166" fontId="4" fillId="12" borderId="48" xfId="0" applyNumberFormat="1" applyFont="1" applyFill="1" applyBorder="1" applyAlignment="1" applyProtection="1">
      <alignment vertical="center" wrapText="1"/>
      <protection locked="0"/>
    </xf>
    <xf numFmtId="166" fontId="4" fillId="12" borderId="49" xfId="0" applyNumberFormat="1" applyFont="1" applyFill="1" applyBorder="1" applyAlignment="1" applyProtection="1">
      <alignment vertical="center" wrapText="1"/>
      <protection locked="0"/>
    </xf>
    <xf numFmtId="166" fontId="4" fillId="12" borderId="50" xfId="0" applyNumberFormat="1" applyFont="1" applyFill="1" applyBorder="1" applyAlignment="1" applyProtection="1">
      <alignment vertical="center" wrapText="1"/>
      <protection locked="0"/>
    </xf>
    <xf numFmtId="166" fontId="4" fillId="9" borderId="48" xfId="0" applyNumberFormat="1" applyFont="1" applyFill="1" applyBorder="1" applyAlignment="1" applyProtection="1">
      <alignment vertical="center" wrapText="1"/>
      <protection locked="0"/>
    </xf>
    <xf numFmtId="168" fontId="7" fillId="0" borderId="0" xfId="0" applyNumberFormat="1" applyFont="1" applyFill="1" applyProtection="1"/>
    <xf numFmtId="0" fontId="0" fillId="0" borderId="0" xfId="0" applyFill="1" applyAlignment="1" applyProtection="1">
      <alignment horizontal="right"/>
    </xf>
    <xf numFmtId="0" fontId="4" fillId="0" borderId="47" xfId="6" applyFont="1" applyBorder="1" applyAlignment="1" applyProtection="1">
      <alignment horizontal="left" vertical="center" indent="1"/>
    </xf>
    <xf numFmtId="166" fontId="4" fillId="9" borderId="49" xfId="0" applyNumberFormat="1" applyFont="1" applyFill="1" applyBorder="1" applyAlignment="1" applyProtection="1">
      <alignment vertical="center" wrapText="1"/>
      <protection locked="0"/>
    </xf>
    <xf numFmtId="0" fontId="4" fillId="0" borderId="57" xfId="3" applyFont="1" applyBorder="1" applyAlignment="1" applyProtection="1">
      <alignment horizontal="left" vertical="center" indent="1"/>
    </xf>
    <xf numFmtId="166" fontId="4" fillId="12" borderId="58" xfId="0" applyNumberFormat="1" applyFont="1" applyFill="1" applyBorder="1" applyAlignment="1" applyProtection="1">
      <alignment vertical="center" wrapText="1"/>
      <protection locked="0"/>
    </xf>
    <xf numFmtId="166" fontId="4" fillId="12" borderId="59" xfId="0" applyNumberFormat="1" applyFont="1" applyFill="1" applyBorder="1" applyAlignment="1" applyProtection="1">
      <alignment vertical="center" wrapText="1"/>
      <protection locked="0"/>
    </xf>
    <xf numFmtId="166" fontId="4" fillId="12" borderId="60" xfId="0" applyNumberFormat="1" applyFont="1" applyFill="1" applyBorder="1" applyAlignment="1" applyProtection="1">
      <alignment vertical="center" wrapText="1"/>
      <protection locked="0"/>
    </xf>
    <xf numFmtId="166" fontId="4" fillId="9" borderId="58" xfId="0" applyNumberFormat="1" applyFont="1" applyFill="1" applyBorder="1" applyAlignment="1" applyProtection="1">
      <alignment vertical="center" wrapText="1"/>
      <protection locked="0"/>
    </xf>
    <xf numFmtId="166" fontId="4" fillId="9" borderId="59" xfId="0" applyNumberFormat="1" applyFont="1" applyFill="1" applyBorder="1" applyAlignment="1" applyProtection="1">
      <alignment vertical="center" wrapText="1"/>
      <protection locked="0"/>
    </xf>
    <xf numFmtId="0" fontId="5" fillId="0" borderId="0" xfId="0" applyFont="1" applyFill="1" applyProtection="1"/>
    <xf numFmtId="0" fontId="7" fillId="13" borderId="8" xfId="0" applyFont="1" applyFill="1" applyBorder="1" applyAlignment="1" applyProtection="1">
      <alignment horizontal="right" vertical="center" wrapText="1" indent="1"/>
    </xf>
    <xf numFmtId="166" fontId="7" fillId="13" borderId="64" xfId="2" applyNumberFormat="1" applyFont="1" applyFill="1" applyBorder="1" applyAlignment="1" applyProtection="1">
      <alignment horizontal="right" wrapText="1"/>
    </xf>
    <xf numFmtId="166" fontId="7" fillId="13" borderId="38" xfId="2" applyNumberFormat="1" applyFont="1" applyFill="1" applyBorder="1" applyAlignment="1" applyProtection="1">
      <alignment horizontal="right" wrapText="1"/>
    </xf>
    <xf numFmtId="166" fontId="7" fillId="13" borderId="65" xfId="2" applyNumberFormat="1" applyFont="1" applyFill="1" applyBorder="1" applyAlignment="1" applyProtection="1">
      <alignment horizontal="right" wrapText="1"/>
    </xf>
    <xf numFmtId="0" fontId="23" fillId="0" borderId="70" xfId="0" applyFont="1" applyFill="1" applyBorder="1" applyAlignment="1" applyProtection="1">
      <alignment vertical="center"/>
    </xf>
    <xf numFmtId="0" fontId="23" fillId="0" borderId="0" xfId="0" applyFont="1" applyFill="1" applyBorder="1" applyAlignment="1" applyProtection="1">
      <alignment vertical="center"/>
    </xf>
    <xf numFmtId="166" fontId="24" fillId="0" borderId="0" xfId="0" applyNumberFormat="1" applyFont="1" applyBorder="1" applyProtection="1"/>
    <xf numFmtId="0" fontId="5" fillId="0" borderId="70" xfId="0" applyFont="1" applyFill="1" applyBorder="1" applyProtection="1"/>
    <xf numFmtId="0" fontId="0" fillId="0" borderId="0" xfId="0" applyFill="1" applyBorder="1" applyAlignment="1" applyProtection="1">
      <alignment horizontal="right"/>
    </xf>
    <xf numFmtId="0" fontId="25" fillId="2" borderId="71" xfId="0" applyFont="1" applyFill="1" applyBorder="1" applyAlignment="1" applyProtection="1">
      <alignment vertical="center" wrapText="1"/>
    </xf>
    <xf numFmtId="0" fontId="5" fillId="0" borderId="0" xfId="0" applyFont="1" applyFill="1" applyAlignment="1" applyProtection="1">
      <alignment horizontal="right"/>
    </xf>
    <xf numFmtId="0" fontId="4" fillId="0" borderId="72" xfId="0" applyFont="1" applyBorder="1" applyAlignment="1" applyProtection="1">
      <alignment horizontal="left" vertical="center" wrapText="1" indent="1"/>
    </xf>
    <xf numFmtId="0" fontId="0" fillId="0" borderId="0" xfId="0" quotePrefix="1"/>
    <xf numFmtId="166" fontId="4" fillId="9" borderId="41" xfId="0" applyNumberFormat="1" applyFont="1" applyFill="1" applyBorder="1" applyAlignment="1" applyProtection="1">
      <alignment vertical="center" wrapText="1"/>
      <protection locked="0"/>
    </xf>
    <xf numFmtId="166" fontId="4" fillId="9" borderId="42" xfId="0" applyNumberFormat="1" applyFont="1" applyFill="1" applyBorder="1" applyAlignment="1" applyProtection="1">
      <alignment vertical="center" wrapText="1"/>
      <protection locked="0"/>
    </xf>
    <xf numFmtId="2" fontId="7" fillId="5" borderId="74" xfId="0" applyNumberFormat="1" applyFont="1" applyFill="1" applyBorder="1" applyAlignment="1" applyProtection="1"/>
    <xf numFmtId="168" fontId="7" fillId="5" borderId="71" xfId="0" applyNumberFormat="1" applyFont="1" applyFill="1" applyBorder="1" applyAlignment="1" applyProtection="1">
      <alignment horizontal="left"/>
    </xf>
    <xf numFmtId="2" fontId="7" fillId="5" borderId="71" xfId="0" applyNumberFormat="1" applyFont="1" applyFill="1" applyBorder="1" applyAlignment="1" applyProtection="1"/>
    <xf numFmtId="167" fontId="7" fillId="5" borderId="77" xfId="0" applyNumberFormat="1" applyFont="1" applyFill="1" applyBorder="1" applyAlignment="1" applyProtection="1">
      <alignment horizontal="left"/>
    </xf>
    <xf numFmtId="170" fontId="7" fillId="5" borderId="71" xfId="0" applyNumberFormat="1" applyFont="1" applyFill="1" applyBorder="1" applyAlignment="1" applyProtection="1">
      <alignment horizontal="right"/>
    </xf>
    <xf numFmtId="4" fontId="7" fillId="5" borderId="71" xfId="0" applyNumberFormat="1" applyFont="1" applyFill="1" applyBorder="1" applyAlignment="1" applyProtection="1">
      <alignment horizontal="right"/>
    </xf>
    <xf numFmtId="0" fontId="4" fillId="0" borderId="47" xfId="0" applyFont="1" applyBorder="1" applyAlignment="1" applyProtection="1">
      <alignment horizontal="left" vertical="center" wrapText="1" indent="1"/>
    </xf>
    <xf numFmtId="168" fontId="5" fillId="0" borderId="0" xfId="0" applyNumberFormat="1" applyFont="1" applyFill="1" applyProtection="1"/>
    <xf numFmtId="0" fontId="5" fillId="5" borderId="71" xfId="0" applyFont="1" applyFill="1" applyBorder="1" applyProtection="1"/>
    <xf numFmtId="0" fontId="0" fillId="0" borderId="0" xfId="0" applyFill="1" applyBorder="1" applyProtection="1"/>
    <xf numFmtId="0" fontId="4" fillId="0" borderId="57" xfId="0" applyFont="1" applyBorder="1" applyAlignment="1" applyProtection="1">
      <alignment horizontal="left" vertical="center" wrapText="1" indent="1"/>
    </xf>
    <xf numFmtId="166" fontId="4" fillId="12" borderId="80" xfId="0" applyNumberFormat="1" applyFont="1" applyFill="1" applyBorder="1" applyAlignment="1" applyProtection="1">
      <alignment vertical="center" wrapText="1"/>
      <protection locked="0"/>
    </xf>
    <xf numFmtId="2" fontId="7" fillId="5" borderId="72" xfId="0" applyNumberFormat="1" applyFont="1" applyFill="1" applyBorder="1" applyAlignment="1" applyProtection="1"/>
    <xf numFmtId="0" fontId="5" fillId="5" borderId="72" xfId="0" applyFont="1" applyFill="1" applyBorder="1" applyProtection="1"/>
    <xf numFmtId="0" fontId="7" fillId="13" borderId="82" xfId="0" applyFont="1" applyFill="1" applyBorder="1" applyAlignment="1" applyProtection="1">
      <alignment horizontal="right" wrapText="1"/>
    </xf>
    <xf numFmtId="166" fontId="7" fillId="13" borderId="73" xfId="2" applyNumberFormat="1" applyFont="1" applyFill="1" applyBorder="1" applyAlignment="1" applyProtection="1">
      <alignment horizontal="right" wrapText="1"/>
    </xf>
    <xf numFmtId="0" fontId="5" fillId="0" borderId="0" xfId="0" applyFont="1" applyFill="1" applyAlignment="1" applyProtection="1"/>
    <xf numFmtId="172" fontId="13" fillId="9" borderId="83" xfId="0" applyNumberFormat="1" applyFont="1" applyFill="1" applyBorder="1" applyAlignment="1" applyProtection="1">
      <alignment horizontal="center"/>
    </xf>
    <xf numFmtId="0" fontId="0" fillId="0" borderId="0" xfId="0" applyFill="1" applyAlignment="1" applyProtection="1"/>
    <xf numFmtId="0" fontId="0" fillId="2" borderId="0" xfId="0" applyFill="1" applyAlignment="1" applyProtection="1"/>
    <xf numFmtId="0" fontId="13" fillId="0" borderId="0" xfId="0" applyFont="1"/>
    <xf numFmtId="167" fontId="0" fillId="0" borderId="0" xfId="1" applyFont="1"/>
    <xf numFmtId="0" fontId="3" fillId="0" borderId="0" xfId="0" applyFont="1" applyAlignment="1">
      <alignment vertical="center"/>
    </xf>
    <xf numFmtId="173" fontId="0" fillId="0" borderId="0" xfId="0" applyNumberFormat="1" applyAlignment="1">
      <alignment vertical="center"/>
    </xf>
    <xf numFmtId="174" fontId="0" fillId="0" borderId="0" xfId="0" applyNumberFormat="1" applyAlignment="1">
      <alignment vertical="center"/>
    </xf>
    <xf numFmtId="167" fontId="0" fillId="0" borderId="0" xfId="1" applyFont="1" applyAlignment="1">
      <alignment vertical="center"/>
    </xf>
    <xf numFmtId="0" fontId="0" fillId="0" borderId="0" xfId="0" applyAlignment="1">
      <alignment vertical="center"/>
    </xf>
    <xf numFmtId="0" fontId="28" fillId="5" borderId="85" xfId="0" applyFont="1" applyFill="1" applyBorder="1" applyAlignment="1" applyProtection="1">
      <alignment horizontal="left" vertical="center"/>
    </xf>
    <xf numFmtId="0" fontId="7" fillId="5" borderId="26" xfId="0" applyFont="1" applyFill="1" applyBorder="1" applyAlignment="1" applyProtection="1">
      <alignment horizontal="left" vertical="center"/>
    </xf>
    <xf numFmtId="0" fontId="7" fillId="5" borderId="13" xfId="0" applyFont="1" applyFill="1" applyBorder="1" applyAlignment="1" applyProtection="1">
      <alignment horizontal="left" vertical="center"/>
    </xf>
    <xf numFmtId="0" fontId="7" fillId="5" borderId="74" xfId="0" applyFont="1" applyFill="1" applyBorder="1" applyAlignment="1" applyProtection="1">
      <alignment horizontal="left" vertical="center"/>
    </xf>
    <xf numFmtId="0" fontId="0" fillId="5" borderId="66" xfId="0" applyFill="1" applyBorder="1"/>
    <xf numFmtId="0" fontId="0" fillId="5" borderId="72" xfId="0" applyFill="1" applyBorder="1"/>
    <xf numFmtId="10" fontId="5" fillId="2" borderId="0" xfId="0" applyNumberFormat="1" applyFont="1" applyFill="1" applyProtection="1"/>
    <xf numFmtId="175" fontId="0" fillId="0" borderId="0" xfId="1" applyNumberFormat="1" applyFont="1" applyAlignment="1">
      <alignment vertical="center"/>
    </xf>
    <xf numFmtId="0" fontId="7" fillId="0" borderId="0" xfId="0" applyFont="1" applyFill="1" applyBorder="1" applyAlignment="1" applyProtection="1">
      <alignment horizontal="left"/>
    </xf>
    <xf numFmtId="0" fontId="28" fillId="5" borderId="8" xfId="0" applyFont="1" applyFill="1" applyBorder="1" applyAlignment="1" applyProtection="1">
      <alignment horizontal="left" vertical="center"/>
    </xf>
    <xf numFmtId="0" fontId="7" fillId="5" borderId="9" xfId="0" applyFont="1" applyFill="1" applyBorder="1" applyAlignment="1" applyProtection="1">
      <alignment horizontal="left" vertical="center"/>
    </xf>
    <xf numFmtId="0" fontId="28" fillId="5" borderId="26" xfId="0" applyFont="1" applyFill="1" applyBorder="1" applyAlignment="1" applyProtection="1">
      <alignment horizontal="left" vertical="center"/>
    </xf>
    <xf numFmtId="0" fontId="28" fillId="5" borderId="74" xfId="0" applyFont="1" applyFill="1" applyBorder="1" applyAlignment="1" applyProtection="1">
      <alignment horizontal="left" vertical="center"/>
    </xf>
    <xf numFmtId="0" fontId="7" fillId="2" borderId="85" xfId="0" applyFont="1" applyFill="1" applyBorder="1" applyAlignment="1" applyProtection="1">
      <alignment horizontal="left"/>
    </xf>
    <xf numFmtId="0" fontId="7" fillId="2" borderId="26" xfId="0" applyFont="1" applyFill="1" applyBorder="1" applyAlignment="1" applyProtection="1">
      <alignment horizontal="left"/>
    </xf>
    <xf numFmtId="0" fontId="13" fillId="12" borderId="91" xfId="0" applyFont="1" applyFill="1" applyBorder="1" applyAlignment="1" applyProtection="1"/>
    <xf numFmtId="0" fontId="7" fillId="2" borderId="30" xfId="0" applyFont="1" applyFill="1" applyBorder="1" applyAlignment="1" applyProtection="1">
      <alignment horizontal="left"/>
    </xf>
    <xf numFmtId="0" fontId="7" fillId="2" borderId="0" xfId="0" applyFont="1" applyFill="1" applyBorder="1" applyAlignment="1" applyProtection="1">
      <alignment horizontal="left"/>
    </xf>
    <xf numFmtId="0" fontId="7" fillId="16" borderId="92" xfId="0" applyFont="1" applyFill="1" applyBorder="1" applyAlignment="1" applyProtection="1">
      <alignment horizontal="centerContinuous" vertical="center"/>
    </xf>
    <xf numFmtId="0" fontId="7" fillId="16" borderId="59" xfId="0" applyFont="1" applyFill="1" applyBorder="1" applyAlignment="1" applyProtection="1">
      <alignment horizontal="centerContinuous" vertical="center"/>
    </xf>
    <xf numFmtId="0" fontId="7" fillId="16" borderId="93" xfId="0" applyFont="1" applyFill="1" applyBorder="1" applyAlignment="1" applyProtection="1">
      <alignment horizontal="centerContinuous" vertical="center"/>
    </xf>
    <xf numFmtId="0" fontId="7" fillId="16" borderId="94" xfId="0" applyFont="1" applyFill="1" applyBorder="1" applyAlignment="1" applyProtection="1">
      <alignment horizontal="centerContinuous" vertical="center"/>
    </xf>
    <xf numFmtId="0" fontId="7" fillId="16" borderId="58" xfId="0" applyFont="1" applyFill="1" applyBorder="1" applyAlignment="1" applyProtection="1">
      <alignment horizontal="centerContinuous" vertical="center"/>
    </xf>
    <xf numFmtId="0" fontId="0" fillId="16" borderId="61" xfId="0" applyFill="1" applyBorder="1" applyAlignment="1">
      <alignment horizontal="centerContinuous"/>
    </xf>
    <xf numFmtId="0" fontId="3" fillId="12" borderId="97" xfId="0" applyFont="1" applyFill="1" applyBorder="1"/>
    <xf numFmtId="171" fontId="4" fillId="17" borderId="0" xfId="0" applyNumberFormat="1" applyFont="1" applyFill="1" applyBorder="1" applyAlignment="1" applyProtection="1">
      <alignment horizontal="left" vertical="center"/>
    </xf>
    <xf numFmtId="171" fontId="4" fillId="17" borderId="0" xfId="0" applyNumberFormat="1" applyFont="1" applyFill="1" applyBorder="1" applyAlignment="1" applyProtection="1">
      <alignment horizontal="right" vertical="center"/>
    </xf>
    <xf numFmtId="0" fontId="0" fillId="12" borderId="71" xfId="0" applyFill="1" applyBorder="1"/>
    <xf numFmtId="171" fontId="4" fillId="17" borderId="66" xfId="0" applyNumberFormat="1" applyFont="1" applyFill="1" applyBorder="1" applyAlignment="1" applyProtection="1">
      <alignment horizontal="right" vertical="center"/>
    </xf>
    <xf numFmtId="0" fontId="5" fillId="0" borderId="0" xfId="0" applyFont="1" applyAlignment="1" applyProtection="1">
      <alignment horizontal="left"/>
    </xf>
    <xf numFmtId="0" fontId="5" fillId="0" borderId="0" xfId="0" applyFont="1" applyAlignment="1" applyProtection="1">
      <alignment horizontal="left" wrapText="1"/>
    </xf>
    <xf numFmtId="171" fontId="4" fillId="17" borderId="70" xfId="0" applyNumberFormat="1" applyFont="1" applyFill="1" applyBorder="1" applyAlignment="1" applyProtection="1">
      <alignment horizontal="right" vertical="center"/>
    </xf>
    <xf numFmtId="0" fontId="29" fillId="18" borderId="8" xfId="0" applyFont="1" applyFill="1" applyBorder="1" applyAlignment="1" applyProtection="1"/>
    <xf numFmtId="0" fontId="29" fillId="18" borderId="9" xfId="0" applyFont="1" applyFill="1" applyBorder="1" applyAlignment="1" applyProtection="1">
      <alignment wrapText="1"/>
    </xf>
    <xf numFmtId="171" fontId="29" fillId="18" borderId="9" xfId="0" applyNumberFormat="1" applyFont="1" applyFill="1" applyBorder="1" applyAlignment="1" applyProtection="1">
      <alignment horizontal="right"/>
    </xf>
    <xf numFmtId="171" fontId="29" fillId="18" borderId="10" xfId="0" applyNumberFormat="1" applyFont="1" applyFill="1" applyBorder="1" applyAlignment="1" applyProtection="1">
      <alignment horizontal="right"/>
    </xf>
    <xf numFmtId="0" fontId="7" fillId="2" borderId="9" xfId="0" applyFont="1" applyFill="1" applyBorder="1" applyAlignment="1" applyProtection="1">
      <alignment horizontal="left" wrapText="1"/>
    </xf>
    <xf numFmtId="171" fontId="7" fillId="2" borderId="9" xfId="0" applyNumberFormat="1" applyFont="1" applyFill="1" applyBorder="1" applyAlignment="1" applyProtection="1">
      <alignment horizontal="right" vertical="center"/>
    </xf>
    <xf numFmtId="0" fontId="29" fillId="18" borderId="8" xfId="0" applyFont="1" applyFill="1" applyBorder="1" applyAlignment="1" applyProtection="1">
      <alignment vertical="center"/>
    </xf>
    <xf numFmtId="0" fontId="29" fillId="18" borderId="9" xfId="0" applyFont="1" applyFill="1" applyBorder="1" applyAlignment="1" applyProtection="1">
      <alignment vertical="center"/>
    </xf>
    <xf numFmtId="2" fontId="7" fillId="18" borderId="9" xfId="0" applyNumberFormat="1" applyFont="1" applyFill="1" applyBorder="1" applyAlignment="1" applyProtection="1">
      <alignment horizontal="right"/>
    </xf>
    <xf numFmtId="2" fontId="7" fillId="18" borderId="10" xfId="0" applyNumberFormat="1" applyFont="1" applyFill="1" applyBorder="1" applyAlignment="1" applyProtection="1">
      <alignment horizontal="right"/>
    </xf>
    <xf numFmtId="0" fontId="0" fillId="0" borderId="0" xfId="0" applyProtection="1"/>
    <xf numFmtId="0" fontId="4" fillId="0" borderId="0" xfId="0" applyFont="1" applyAlignment="1" applyProtection="1">
      <alignment horizontal="left"/>
    </xf>
    <xf numFmtId="0" fontId="30" fillId="0" borderId="0" xfId="0" applyFont="1" applyFill="1" applyAlignment="1" applyProtection="1">
      <alignment horizontal="center" wrapText="1"/>
    </xf>
    <xf numFmtId="0" fontId="2" fillId="0" borderId="0" xfId="0" applyFont="1" applyProtection="1"/>
    <xf numFmtId="0" fontId="7" fillId="0" borderId="0" xfId="0" applyFont="1" applyFill="1" applyAlignment="1" applyProtection="1">
      <alignment vertical="center" wrapText="1"/>
    </xf>
    <xf numFmtId="0" fontId="31" fillId="0" borderId="0" xfId="0" applyFont="1" applyFill="1" applyBorder="1" applyAlignment="1" applyProtection="1">
      <alignment horizontal="left" vertical="center"/>
    </xf>
    <xf numFmtId="0" fontId="0" fillId="2" borderId="0" xfId="0" applyFill="1" applyAlignment="1" applyProtection="1">
      <alignment horizontal="left" vertical="center"/>
    </xf>
    <xf numFmtId="0" fontId="4" fillId="0" borderId="0" xfId="0" applyFont="1" applyAlignment="1" applyProtection="1"/>
    <xf numFmtId="0" fontId="32" fillId="0" borderId="0" xfId="0" applyFont="1" applyProtection="1"/>
    <xf numFmtId="0" fontId="33" fillId="0" borderId="0" xfId="0" applyFont="1" applyProtection="1"/>
    <xf numFmtId="0" fontId="0" fillId="0" borderId="0" xfId="0" applyAlignment="1" applyProtection="1">
      <alignment horizontal="left"/>
    </xf>
    <xf numFmtId="0" fontId="26" fillId="0" borderId="0" xfId="0" applyFont="1" applyAlignment="1" applyProtection="1">
      <alignment horizontal="left"/>
    </xf>
    <xf numFmtId="0" fontId="0" fillId="0" borderId="0" xfId="0" applyAlignment="1" applyProtection="1"/>
    <xf numFmtId="0" fontId="34" fillId="0" borderId="0" xfId="0" applyFont="1" applyAlignment="1" applyProtection="1">
      <alignment horizontal="left"/>
    </xf>
    <xf numFmtId="0" fontId="35" fillId="0" borderId="0" xfId="0" applyFont="1" applyFill="1" applyBorder="1" applyAlignment="1" applyProtection="1">
      <alignment horizontal="left" vertical="center"/>
    </xf>
    <xf numFmtId="176" fontId="34" fillId="0" borderId="0" xfId="0" applyNumberFormat="1" applyFont="1" applyProtection="1"/>
    <xf numFmtId="166" fontId="35" fillId="0" borderId="0" xfId="0" applyNumberFormat="1" applyFont="1" applyFill="1" applyBorder="1" applyAlignment="1" applyProtection="1">
      <alignment horizontal="right" vertical="center"/>
    </xf>
    <xf numFmtId="10" fontId="4" fillId="0" borderId="20" xfId="2" applyNumberFormat="1" applyFont="1" applyFill="1" applyBorder="1" applyAlignment="1" applyProtection="1">
      <alignment horizontal="right" vertical="center" wrapText="1"/>
    </xf>
    <xf numFmtId="177" fontId="5" fillId="9" borderId="84" xfId="7" applyNumberFormat="1" applyFont="1" applyFill="1" applyBorder="1" applyAlignment="1">
      <alignment horizontal="center"/>
    </xf>
    <xf numFmtId="166" fontId="4" fillId="9" borderId="117" xfId="0" applyNumberFormat="1" applyFont="1" applyFill="1" applyBorder="1" applyAlignment="1" applyProtection="1">
      <alignment vertical="center" wrapText="1"/>
      <protection locked="0"/>
    </xf>
    <xf numFmtId="166" fontId="4" fillId="9" borderId="118" xfId="0" applyNumberFormat="1" applyFont="1" applyFill="1" applyBorder="1" applyAlignment="1" applyProtection="1">
      <alignment vertical="center" wrapText="1"/>
      <protection locked="0"/>
    </xf>
    <xf numFmtId="0" fontId="7" fillId="19" borderId="8" xfId="0" applyFont="1" applyFill="1" applyBorder="1" applyAlignment="1" applyProtection="1">
      <alignment horizontal="right" vertical="center"/>
    </xf>
    <xf numFmtId="0" fontId="7" fillId="19" borderId="36" xfId="0" applyFont="1" applyFill="1" applyBorder="1" applyAlignment="1" applyProtection="1">
      <alignment horizontal="right" vertical="center"/>
    </xf>
    <xf numFmtId="166" fontId="4" fillId="20" borderId="44" xfId="2" applyNumberFormat="1" applyFont="1" applyFill="1" applyBorder="1" applyAlignment="1" applyProtection="1">
      <alignment horizontal="right" vertical="center" wrapText="1"/>
    </xf>
    <xf numFmtId="166" fontId="4" fillId="20" borderId="45" xfId="2" applyNumberFormat="1" applyFont="1" applyFill="1" applyBorder="1" applyAlignment="1" applyProtection="1">
      <alignment horizontal="right" vertical="center" wrapText="1"/>
    </xf>
    <xf numFmtId="0" fontId="7" fillId="21" borderId="37" xfId="0" applyFont="1" applyFill="1" applyBorder="1" applyAlignment="1" applyProtection="1">
      <alignment horizontal="right" vertical="center"/>
    </xf>
    <xf numFmtId="0" fontId="7" fillId="21" borderId="38" xfId="0" applyFont="1" applyFill="1" applyBorder="1" applyAlignment="1" applyProtection="1">
      <alignment horizontal="right" vertical="center"/>
    </xf>
    <xf numFmtId="0" fontId="7" fillId="21" borderId="39" xfId="0" applyFont="1" applyFill="1" applyBorder="1" applyAlignment="1" applyProtection="1">
      <alignment horizontal="right" vertical="center"/>
    </xf>
    <xf numFmtId="166" fontId="4" fillId="20" borderId="46" xfId="2" applyNumberFormat="1" applyFont="1" applyFill="1" applyBorder="1" applyAlignment="1" applyProtection="1">
      <alignment horizontal="right" vertical="center" wrapText="1"/>
    </xf>
    <xf numFmtId="166" fontId="4" fillId="20" borderId="20" xfId="2" applyNumberFormat="1" applyFont="1" applyFill="1" applyBorder="1" applyAlignment="1" applyProtection="1">
      <alignment horizontal="right" vertical="center" wrapText="1"/>
    </xf>
    <xf numFmtId="166" fontId="4" fillId="20" borderId="21" xfId="2" applyNumberFormat="1" applyFont="1" applyFill="1" applyBorder="1" applyAlignment="1" applyProtection="1">
      <alignment horizontal="right" vertical="center" wrapText="1"/>
    </xf>
    <xf numFmtId="166" fontId="4" fillId="22" borderId="41" xfId="0" applyNumberFormat="1" applyFont="1" applyFill="1" applyBorder="1" applyAlignment="1" applyProtection="1">
      <alignment vertical="center" wrapText="1"/>
      <protection locked="0"/>
    </xf>
    <xf numFmtId="166" fontId="4" fillId="22" borderId="42" xfId="0" applyNumberFormat="1" applyFont="1" applyFill="1" applyBorder="1" applyAlignment="1" applyProtection="1">
      <alignment vertical="center" wrapText="1"/>
      <protection locked="0"/>
    </xf>
    <xf numFmtId="166" fontId="4" fillId="22" borderId="43" xfId="0" applyNumberFormat="1" applyFont="1" applyFill="1" applyBorder="1" applyAlignment="1" applyProtection="1">
      <alignment vertical="center" wrapText="1"/>
      <protection locked="0"/>
    </xf>
    <xf numFmtId="166" fontId="4" fillId="22" borderId="49" xfId="0" applyNumberFormat="1" applyFont="1" applyFill="1" applyBorder="1" applyAlignment="1" applyProtection="1">
      <alignment vertical="center" wrapText="1"/>
      <protection locked="0"/>
    </xf>
    <xf numFmtId="166" fontId="4" fillId="20" borderId="17" xfId="2" applyNumberFormat="1" applyFont="1" applyFill="1" applyBorder="1" applyAlignment="1" applyProtection="1">
      <alignment horizontal="right" wrapText="1"/>
    </xf>
    <xf numFmtId="166" fontId="4" fillId="20" borderId="52" xfId="2" applyNumberFormat="1" applyFont="1" applyFill="1" applyBorder="1" applyAlignment="1" applyProtection="1">
      <alignment horizontal="right" wrapText="1"/>
    </xf>
    <xf numFmtId="166" fontId="4" fillId="20" borderId="53" xfId="2" applyNumberFormat="1" applyFont="1" applyFill="1" applyBorder="1" applyAlignment="1" applyProtection="1">
      <alignment horizontal="right" wrapText="1"/>
    </xf>
    <xf numFmtId="166" fontId="4" fillId="20" borderId="56" xfId="2" applyNumberFormat="1" applyFont="1" applyFill="1" applyBorder="1" applyAlignment="1" applyProtection="1">
      <alignment horizontal="right" wrapText="1"/>
    </xf>
    <xf numFmtId="166" fontId="4" fillId="20" borderId="22" xfId="2" applyNumberFormat="1" applyFont="1" applyFill="1" applyBorder="1" applyAlignment="1" applyProtection="1">
      <alignment horizontal="right" wrapText="1"/>
    </xf>
    <xf numFmtId="166" fontId="4" fillId="20" borderId="62" xfId="2" applyNumberFormat="1" applyFont="1" applyFill="1" applyBorder="1" applyAlignment="1" applyProtection="1">
      <alignment horizontal="right" wrapText="1"/>
    </xf>
    <xf numFmtId="166" fontId="4" fillId="20" borderId="23" xfId="2" applyNumberFormat="1" applyFont="1" applyFill="1" applyBorder="1" applyAlignment="1" applyProtection="1">
      <alignment horizontal="right" wrapText="1"/>
    </xf>
    <xf numFmtId="166" fontId="4" fillId="20" borderId="63" xfId="2" applyNumberFormat="1" applyFont="1" applyFill="1" applyBorder="1" applyAlignment="1" applyProtection="1">
      <alignment horizontal="right" wrapText="1"/>
    </xf>
    <xf numFmtId="166" fontId="7" fillId="23" borderId="38" xfId="2" applyNumberFormat="1" applyFont="1" applyFill="1" applyBorder="1" applyAlignment="1" applyProtection="1">
      <alignment horizontal="right" wrapText="1"/>
    </xf>
    <xf numFmtId="166" fontId="7" fillId="23" borderId="36" xfId="2" applyNumberFormat="1" applyFont="1" applyFill="1" applyBorder="1" applyAlignment="1" applyProtection="1">
      <alignment horizontal="right" wrapText="1"/>
    </xf>
    <xf numFmtId="166" fontId="7" fillId="23" borderId="37" xfId="2" applyNumberFormat="1" applyFont="1" applyFill="1" applyBorder="1" applyAlignment="1" applyProtection="1">
      <alignment horizontal="right" wrapText="1"/>
    </xf>
    <xf numFmtId="166" fontId="7" fillId="23" borderId="39" xfId="2" applyNumberFormat="1" applyFont="1" applyFill="1" applyBorder="1" applyAlignment="1" applyProtection="1">
      <alignment horizontal="right" wrapText="1"/>
    </xf>
    <xf numFmtId="166" fontId="7" fillId="23" borderId="66" xfId="2" applyNumberFormat="1" applyFont="1" applyFill="1" applyBorder="1" applyAlignment="1" applyProtection="1">
      <alignment horizontal="right" wrapText="1"/>
    </xf>
    <xf numFmtId="166" fontId="7" fillId="23" borderId="67" xfId="2" applyNumberFormat="1" applyFont="1" applyFill="1" applyBorder="1" applyAlignment="1" applyProtection="1">
      <alignment horizontal="right" wrapText="1"/>
    </xf>
    <xf numFmtId="166" fontId="7" fillId="23" borderId="68" xfId="2" applyNumberFormat="1" applyFont="1" applyFill="1" applyBorder="1" applyAlignment="1" applyProtection="1">
      <alignment horizontal="right" wrapText="1"/>
    </xf>
    <xf numFmtId="166" fontId="7" fillId="23" borderId="69" xfId="2" applyNumberFormat="1" applyFont="1" applyFill="1" applyBorder="1" applyAlignment="1" applyProtection="1">
      <alignment horizontal="right" wrapText="1"/>
    </xf>
    <xf numFmtId="0" fontId="7" fillId="19" borderId="34" xfId="0" applyFont="1" applyFill="1" applyBorder="1" applyAlignment="1" applyProtection="1">
      <alignment horizontal="right" vertical="center"/>
    </xf>
    <xf numFmtId="0" fontId="7" fillId="19" borderId="35" xfId="0" applyFont="1" applyFill="1" applyBorder="1" applyAlignment="1" applyProtection="1">
      <alignment horizontal="right" vertical="center"/>
    </xf>
    <xf numFmtId="0" fontId="7" fillId="21" borderId="31" xfId="0" applyFont="1" applyFill="1" applyBorder="1" applyAlignment="1" applyProtection="1">
      <alignment horizontal="right" vertical="center"/>
    </xf>
    <xf numFmtId="0" fontId="7" fillId="21" borderId="32" xfId="0" applyFont="1" applyFill="1" applyBorder="1" applyAlignment="1" applyProtection="1">
      <alignment horizontal="right" vertical="center"/>
    </xf>
    <xf numFmtId="0" fontId="7" fillId="21" borderId="73" xfId="0" applyFont="1" applyFill="1" applyBorder="1" applyAlignment="1" applyProtection="1">
      <alignment horizontal="right" vertical="center"/>
    </xf>
    <xf numFmtId="169" fontId="4" fillId="20" borderId="75" xfId="0" applyNumberFormat="1" applyFont="1" applyFill="1" applyBorder="1" applyAlignment="1" applyProtection="1">
      <alignment horizontal="right" vertical="center"/>
    </xf>
    <xf numFmtId="169" fontId="4" fillId="20" borderId="45" xfId="0" applyNumberFormat="1" applyFont="1" applyFill="1" applyBorder="1" applyAlignment="1" applyProtection="1">
      <alignment horizontal="right" vertical="center"/>
    </xf>
    <xf numFmtId="169" fontId="4" fillId="20" borderId="46" xfId="0" applyNumberFormat="1" applyFont="1" applyFill="1" applyBorder="1" applyAlignment="1" applyProtection="1">
      <alignment horizontal="right" vertical="center"/>
    </xf>
    <xf numFmtId="169" fontId="4" fillId="20" borderId="20" xfId="0" applyNumberFormat="1" applyFont="1" applyFill="1" applyBorder="1" applyAlignment="1" applyProtection="1">
      <alignment horizontal="right" vertical="center"/>
    </xf>
    <xf numFmtId="169" fontId="4" fillId="20" borderId="76" xfId="0" applyNumberFormat="1" applyFont="1" applyFill="1" applyBorder="1" applyAlignment="1" applyProtection="1">
      <alignment horizontal="right" vertical="center"/>
    </xf>
    <xf numFmtId="0" fontId="4" fillId="0" borderId="47" xfId="0" applyFont="1" applyFill="1" applyBorder="1" applyAlignment="1" applyProtection="1">
      <alignment horizontal="left" vertical="center" wrapText="1" indent="3"/>
    </xf>
    <xf numFmtId="171" fontId="4" fillId="20" borderId="17" xfId="0" applyNumberFormat="1" applyFont="1" applyFill="1" applyBorder="1" applyAlignment="1" applyProtection="1">
      <alignment horizontal="right" vertical="center"/>
    </xf>
    <xf numFmtId="171" fontId="4" fillId="20" borderId="52" xfId="0" applyNumberFormat="1" applyFont="1" applyFill="1" applyBorder="1" applyAlignment="1" applyProtection="1">
      <alignment horizontal="right" vertical="center"/>
    </xf>
    <xf numFmtId="171" fontId="4" fillId="20" borderId="53" xfId="0" applyNumberFormat="1" applyFont="1" applyFill="1" applyBorder="1" applyAlignment="1" applyProtection="1">
      <alignment horizontal="right" vertical="center"/>
    </xf>
    <xf numFmtId="171" fontId="4" fillId="20" borderId="77" xfId="0" applyNumberFormat="1" applyFont="1" applyFill="1" applyBorder="1" applyAlignment="1" applyProtection="1">
      <alignment horizontal="right" vertical="center"/>
    </xf>
    <xf numFmtId="171" fontId="4" fillId="20" borderId="22" xfId="0" applyNumberFormat="1" applyFont="1" applyFill="1" applyBorder="1" applyAlignment="1" applyProtection="1">
      <alignment horizontal="right" vertical="center"/>
    </xf>
    <xf numFmtId="171" fontId="4" fillId="20" borderId="62" xfId="0" applyNumberFormat="1" applyFont="1" applyFill="1" applyBorder="1" applyAlignment="1" applyProtection="1">
      <alignment horizontal="right" vertical="center"/>
    </xf>
    <xf numFmtId="171" fontId="4" fillId="20" borderId="23" xfId="0" applyNumberFormat="1" applyFont="1" applyFill="1" applyBorder="1" applyAlignment="1" applyProtection="1">
      <alignment horizontal="right" vertical="center"/>
    </xf>
    <xf numFmtId="171" fontId="4" fillId="20" borderId="81" xfId="0" applyNumberFormat="1" applyFont="1" applyFill="1" applyBorder="1" applyAlignment="1" applyProtection="1">
      <alignment horizontal="right" vertical="center"/>
    </xf>
    <xf numFmtId="171" fontId="4" fillId="22" borderId="86" xfId="0" applyNumberFormat="1" applyFont="1" applyFill="1" applyBorder="1" applyAlignment="1" applyProtection="1">
      <alignment horizontal="right" vertical="center"/>
    </xf>
    <xf numFmtId="171" fontId="4" fillId="22" borderId="68" xfId="0" applyNumberFormat="1" applyFont="1" applyFill="1" applyBorder="1" applyAlignment="1" applyProtection="1">
      <alignment horizontal="right" vertical="center"/>
    </xf>
    <xf numFmtId="171" fontId="4" fillId="22" borderId="69" xfId="0" applyNumberFormat="1" applyFont="1" applyFill="1" applyBorder="1" applyAlignment="1" applyProtection="1">
      <alignment horizontal="right" vertical="center"/>
    </xf>
    <xf numFmtId="0" fontId="7" fillId="21" borderId="95" xfId="0" applyFont="1" applyFill="1" applyBorder="1" applyAlignment="1" applyProtection="1">
      <alignment horizontal="right" vertical="center"/>
    </xf>
    <xf numFmtId="0" fontId="7" fillId="21" borderId="96" xfId="0" applyFont="1" applyFill="1" applyBorder="1" applyAlignment="1" applyProtection="1">
      <alignment horizontal="right" vertical="center"/>
    </xf>
    <xf numFmtId="0" fontId="7" fillId="24" borderId="96" xfId="0" applyFont="1" applyFill="1" applyBorder="1" applyAlignment="1" applyProtection="1">
      <alignment horizontal="right" vertical="center"/>
    </xf>
    <xf numFmtId="171" fontId="4" fillId="20" borderId="86" xfId="0" applyNumberFormat="1" applyFont="1" applyFill="1" applyBorder="1" applyAlignment="1" applyProtection="1">
      <alignment horizontal="right" vertical="center"/>
    </xf>
    <xf numFmtId="171" fontId="4" fillId="20" borderId="20" xfId="0" applyNumberFormat="1" applyFont="1" applyFill="1" applyBorder="1" applyAlignment="1" applyProtection="1">
      <alignment horizontal="right" vertical="center"/>
    </xf>
    <xf numFmtId="171" fontId="4" fillId="20" borderId="98" xfId="0" applyNumberFormat="1" applyFont="1" applyFill="1" applyBorder="1" applyAlignment="1" applyProtection="1">
      <alignment horizontal="right" vertical="center"/>
    </xf>
    <xf numFmtId="171" fontId="4" fillId="20" borderId="99" xfId="0" applyNumberFormat="1" applyFont="1" applyFill="1" applyBorder="1" applyAlignment="1" applyProtection="1">
      <alignment horizontal="right" vertical="center"/>
    </xf>
    <xf numFmtId="171" fontId="4" fillId="20" borderId="100" xfId="0" applyNumberFormat="1" applyFont="1" applyFill="1" applyBorder="1" applyAlignment="1" applyProtection="1">
      <alignment horizontal="right" vertical="center"/>
    </xf>
    <xf numFmtId="171" fontId="4" fillId="20" borderId="101" xfId="0" applyNumberFormat="1" applyFont="1" applyFill="1" applyBorder="1" applyAlignment="1" applyProtection="1">
      <alignment horizontal="right" vertical="center"/>
    </xf>
    <xf numFmtId="171" fontId="4" fillId="20" borderId="54" xfId="0" applyNumberFormat="1" applyFont="1" applyFill="1" applyBorder="1" applyAlignment="1" applyProtection="1">
      <alignment horizontal="right" vertical="center"/>
    </xf>
    <xf numFmtId="171" fontId="4" fillId="20" borderId="102" xfId="0" applyNumberFormat="1" applyFont="1" applyFill="1" applyBorder="1" applyAlignment="1" applyProtection="1">
      <alignment horizontal="right" vertical="center"/>
    </xf>
    <xf numFmtId="171" fontId="4" fillId="20" borderId="103" xfId="0" applyNumberFormat="1" applyFont="1" applyFill="1" applyBorder="1" applyAlignment="1" applyProtection="1">
      <alignment horizontal="right" vertical="center"/>
    </xf>
    <xf numFmtId="171" fontId="4" fillId="20" borderId="104" xfId="0" applyNumberFormat="1" applyFont="1" applyFill="1" applyBorder="1" applyAlignment="1" applyProtection="1">
      <alignment horizontal="right" vertical="center"/>
    </xf>
    <xf numFmtId="171" fontId="4" fillId="20" borderId="24" xfId="0" applyNumberFormat="1" applyFont="1" applyFill="1" applyBorder="1" applyAlignment="1" applyProtection="1">
      <alignment horizontal="right" vertical="center"/>
    </xf>
    <xf numFmtId="171" fontId="4" fillId="20" borderId="105" xfId="0" applyNumberFormat="1" applyFont="1" applyFill="1" applyBorder="1" applyAlignment="1" applyProtection="1">
      <alignment horizontal="right" vertical="center"/>
    </xf>
    <xf numFmtId="171" fontId="4" fillId="20" borderId="106" xfId="0" applyNumberFormat="1" applyFont="1" applyFill="1" applyBorder="1" applyAlignment="1" applyProtection="1">
      <alignment horizontal="right" vertical="center"/>
    </xf>
    <xf numFmtId="171" fontId="4" fillId="20" borderId="69" xfId="0" applyNumberFormat="1" applyFont="1" applyFill="1" applyBorder="1" applyAlignment="1" applyProtection="1">
      <alignment horizontal="right" vertical="center"/>
    </xf>
    <xf numFmtId="171" fontId="29" fillId="25" borderId="107" xfId="0" applyNumberFormat="1" applyFont="1" applyFill="1" applyBorder="1" applyAlignment="1" applyProtection="1">
      <alignment horizontal="right"/>
    </xf>
    <xf numFmtId="171" fontId="29" fillId="25" borderId="108" xfId="0" applyNumberFormat="1" applyFont="1" applyFill="1" applyBorder="1" applyAlignment="1" applyProtection="1">
      <alignment horizontal="right"/>
    </xf>
    <xf numFmtId="171" fontId="29" fillId="25" borderId="109" xfId="0" applyNumberFormat="1" applyFont="1" applyFill="1" applyBorder="1" applyAlignment="1" applyProtection="1">
      <alignment horizontal="right"/>
    </xf>
    <xf numFmtId="171" fontId="29" fillId="25" borderId="8" xfId="0" applyNumberFormat="1" applyFont="1" applyFill="1" applyBorder="1" applyAlignment="1" applyProtection="1">
      <alignment horizontal="right"/>
    </xf>
    <xf numFmtId="171" fontId="29" fillId="25" borderId="7" xfId="0" applyNumberFormat="1" applyFont="1" applyFill="1" applyBorder="1" applyAlignment="1" applyProtection="1">
      <alignment horizontal="right"/>
    </xf>
    <xf numFmtId="171" fontId="29" fillId="25" borderId="110" xfId="0" applyNumberFormat="1" applyFont="1" applyFill="1" applyBorder="1" applyAlignment="1" applyProtection="1">
      <alignment horizontal="right" vertical="center"/>
    </xf>
    <xf numFmtId="171" fontId="29" fillId="25" borderId="9" xfId="0" applyNumberFormat="1" applyFont="1" applyFill="1" applyBorder="1" applyAlignment="1" applyProtection="1">
      <alignment horizontal="right" vertical="center"/>
    </xf>
    <xf numFmtId="0" fontId="7" fillId="5" borderId="121" xfId="0" applyFont="1" applyFill="1" applyBorder="1" applyAlignment="1" applyProtection="1">
      <alignment horizontal="right" vertical="center"/>
    </xf>
    <xf numFmtId="0" fontId="7" fillId="5" borderId="122" xfId="0" applyFont="1" applyFill="1" applyBorder="1" applyAlignment="1" applyProtection="1">
      <alignment horizontal="right" vertical="center"/>
    </xf>
    <xf numFmtId="166" fontId="4" fillId="12" borderId="123" xfId="0" applyNumberFormat="1" applyFont="1" applyFill="1" applyBorder="1" applyAlignment="1" applyProtection="1">
      <alignment vertical="center" wrapText="1"/>
      <protection locked="0"/>
    </xf>
    <xf numFmtId="0" fontId="4" fillId="0" borderId="47" xfId="0" quotePrefix="1" applyFont="1" applyBorder="1" applyAlignment="1" applyProtection="1">
      <alignment horizontal="left" vertical="center" indent="4"/>
    </xf>
    <xf numFmtId="166" fontId="4" fillId="9" borderId="126" xfId="0" applyNumberFormat="1" applyFont="1" applyFill="1" applyBorder="1" applyAlignment="1" applyProtection="1">
      <alignment vertical="center" wrapText="1"/>
      <protection locked="0"/>
    </xf>
    <xf numFmtId="166" fontId="4" fillId="9" borderId="127" xfId="0" applyNumberFormat="1" applyFont="1" applyFill="1" applyBorder="1" applyAlignment="1" applyProtection="1">
      <alignment vertical="center" wrapText="1"/>
      <protection locked="0"/>
    </xf>
    <xf numFmtId="166" fontId="4" fillId="9" borderId="128" xfId="0" applyNumberFormat="1" applyFont="1" applyFill="1" applyBorder="1" applyAlignment="1" applyProtection="1">
      <alignment vertical="center" wrapText="1"/>
      <protection locked="0"/>
    </xf>
    <xf numFmtId="0" fontId="7" fillId="19" borderId="121" xfId="0" applyFont="1" applyFill="1" applyBorder="1" applyAlignment="1" applyProtection="1">
      <alignment horizontal="right" vertical="center"/>
    </xf>
    <xf numFmtId="0" fontId="7" fillId="19" borderId="122" xfId="0" applyFont="1" applyFill="1" applyBorder="1" applyAlignment="1" applyProtection="1">
      <alignment horizontal="right" vertical="center"/>
    </xf>
    <xf numFmtId="0" fontId="5" fillId="0" borderId="0" xfId="0" applyFont="1" applyFill="1" applyBorder="1" applyProtection="1"/>
    <xf numFmtId="166" fontId="4" fillId="22" borderId="50" xfId="0" applyNumberFormat="1" applyFont="1" applyFill="1" applyBorder="1" applyAlignment="1" applyProtection="1">
      <alignment vertical="center" wrapText="1"/>
      <protection locked="0"/>
    </xf>
    <xf numFmtId="166" fontId="7" fillId="23" borderId="65" xfId="2" applyNumberFormat="1" applyFont="1" applyFill="1" applyBorder="1" applyAlignment="1" applyProtection="1">
      <alignment horizontal="right" wrapText="1"/>
    </xf>
    <xf numFmtId="173" fontId="0" fillId="0" borderId="0" xfId="0" applyNumberFormat="1" applyFill="1"/>
    <xf numFmtId="178" fontId="0" fillId="0" borderId="0" xfId="0" applyNumberFormat="1" applyFill="1"/>
    <xf numFmtId="0" fontId="4" fillId="0" borderId="0" xfId="0" applyFont="1" applyFill="1" applyBorder="1" applyAlignment="1" applyProtection="1">
      <alignment horizontal="left" vertical="center" wrapText="1" indent="1"/>
    </xf>
    <xf numFmtId="0" fontId="0" fillId="0" borderId="0" xfId="0" applyFont="1" applyAlignment="1">
      <alignment vertical="center"/>
    </xf>
    <xf numFmtId="166" fontId="0" fillId="0" borderId="0" xfId="0" applyNumberFormat="1" applyFill="1"/>
    <xf numFmtId="173" fontId="0" fillId="0" borderId="0" xfId="0" applyNumberFormat="1" applyFill="1" applyAlignment="1">
      <alignment vertical="center"/>
    </xf>
    <xf numFmtId="0" fontId="5" fillId="20" borderId="0" xfId="0" applyFont="1" applyFill="1" applyProtection="1"/>
    <xf numFmtId="10" fontId="5" fillId="0" borderId="0" xfId="0" applyNumberFormat="1" applyFont="1" applyFill="1" applyBorder="1" applyProtection="1"/>
    <xf numFmtId="167" fontId="5" fillId="2" borderId="0" xfId="1" applyFont="1" applyFill="1" applyProtection="1"/>
    <xf numFmtId="166" fontId="4" fillId="22" borderId="60" xfId="0" applyNumberFormat="1" applyFont="1" applyFill="1" applyBorder="1" applyAlignment="1" applyProtection="1">
      <alignment vertical="center" wrapText="1"/>
      <protection locked="0"/>
    </xf>
    <xf numFmtId="164" fontId="34" fillId="0" borderId="0" xfId="0" applyNumberFormat="1" applyFont="1" applyProtection="1"/>
    <xf numFmtId="166" fontId="4" fillId="9" borderId="130" xfId="0" applyNumberFormat="1" applyFont="1" applyFill="1" applyBorder="1" applyAlignment="1" applyProtection="1">
      <alignment vertical="center" wrapText="1"/>
      <protection locked="0"/>
    </xf>
    <xf numFmtId="166" fontId="7" fillId="5" borderId="132" xfId="0" applyNumberFormat="1" applyFont="1" applyFill="1" applyBorder="1" applyAlignment="1" applyProtection="1"/>
    <xf numFmtId="166" fontId="7" fillId="23" borderId="133" xfId="2" applyNumberFormat="1" applyFont="1" applyFill="1" applyBorder="1" applyAlignment="1" applyProtection="1">
      <alignment horizontal="right" wrapText="1"/>
    </xf>
    <xf numFmtId="166" fontId="4" fillId="9" borderId="134" xfId="0" applyNumberFormat="1" applyFont="1" applyFill="1" applyBorder="1" applyAlignment="1" applyProtection="1">
      <alignment vertical="center" wrapText="1"/>
      <protection locked="0"/>
    </xf>
    <xf numFmtId="166" fontId="4" fillId="0" borderId="129" xfId="0" applyNumberFormat="1" applyFont="1" applyFill="1" applyBorder="1" applyAlignment="1" applyProtection="1">
      <alignment vertical="center"/>
    </xf>
    <xf numFmtId="10" fontId="4" fillId="0" borderId="21" xfId="2" applyNumberFormat="1" applyFont="1" applyFill="1" applyBorder="1" applyAlignment="1" applyProtection="1">
      <alignment horizontal="right" vertical="center" wrapText="1"/>
    </xf>
    <xf numFmtId="173" fontId="4" fillId="0" borderId="23" xfId="2" applyNumberFormat="1" applyFont="1" applyFill="1" applyBorder="1" applyAlignment="1" applyProtection="1">
      <alignment horizontal="right" vertical="center" wrapText="1"/>
    </xf>
    <xf numFmtId="173" fontId="4" fillId="0" borderId="24" xfId="2" applyNumberFormat="1" applyFont="1" applyFill="1" applyBorder="1" applyAlignment="1" applyProtection="1">
      <alignment horizontal="right" vertical="center" wrapText="1"/>
    </xf>
    <xf numFmtId="173" fontId="4" fillId="0" borderId="25" xfId="2" applyNumberFormat="1" applyFont="1" applyFill="1" applyBorder="1" applyAlignment="1" applyProtection="1">
      <alignment horizontal="right" vertical="center" wrapText="1"/>
    </xf>
    <xf numFmtId="0" fontId="16" fillId="8" borderId="85" xfId="5" applyFont="1" applyBorder="1">
      <alignment vertical="center"/>
      <protection locked="0"/>
    </xf>
    <xf numFmtId="0" fontId="17" fillId="8" borderId="26" xfId="5" applyFont="1" applyBorder="1">
      <alignment vertical="center"/>
      <protection locked="0"/>
    </xf>
    <xf numFmtId="0" fontId="17" fillId="8" borderId="74" xfId="5" applyFont="1" applyBorder="1">
      <alignment vertical="center"/>
      <protection locked="0"/>
    </xf>
    <xf numFmtId="0" fontId="1" fillId="0" borderId="71" xfId="10" applyBorder="1"/>
    <xf numFmtId="0" fontId="3" fillId="15" borderId="135" xfId="10" applyFont="1" applyFill="1" applyBorder="1" applyAlignment="1">
      <alignment horizontal="centerContinuous"/>
    </xf>
    <xf numFmtId="0" fontId="3" fillId="15" borderId="88" xfId="10" applyFont="1" applyFill="1" applyBorder="1" applyAlignment="1">
      <alignment horizontal="centerContinuous"/>
    </xf>
    <xf numFmtId="0" fontId="3" fillId="15" borderId="136" xfId="10" applyFont="1" applyFill="1" applyBorder="1" applyAlignment="1">
      <alignment horizontal="centerContinuous"/>
    </xf>
    <xf numFmtId="0" fontId="38" fillId="18" borderId="137" xfId="10" applyFont="1" applyFill="1" applyBorder="1" applyAlignment="1">
      <alignment horizontal="right" vertical="center" wrapText="1"/>
    </xf>
    <xf numFmtId="0" fontId="3" fillId="15" borderId="134" xfId="10" applyFont="1" applyFill="1" applyBorder="1" applyAlignment="1">
      <alignment horizontal="centerContinuous" vertical="center"/>
    </xf>
    <xf numFmtId="0" fontId="3" fillId="15" borderId="128" xfId="10" applyFont="1" applyFill="1" applyBorder="1" applyAlignment="1">
      <alignment horizontal="centerContinuous" vertical="center"/>
    </xf>
    <xf numFmtId="0" fontId="3" fillId="15" borderId="123" xfId="10" applyFont="1" applyFill="1" applyBorder="1" applyAlignment="1">
      <alignment horizontal="centerContinuous" vertical="center"/>
    </xf>
    <xf numFmtId="0" fontId="38" fillId="18" borderId="56" xfId="10" applyFont="1" applyFill="1" applyBorder="1" applyAlignment="1">
      <alignment horizontal="right" vertical="center" wrapText="1"/>
    </xf>
    <xf numFmtId="0" fontId="1" fillId="0" borderId="72" xfId="10" applyBorder="1"/>
    <xf numFmtId="0" fontId="7" fillId="15" borderId="138" xfId="10" applyFont="1" applyFill="1" applyBorder="1" applyAlignment="1">
      <alignment horizontal="right" vertical="center"/>
    </xf>
    <xf numFmtId="0" fontId="7" fillId="15" borderId="133" xfId="10" applyFont="1" applyFill="1" applyBorder="1" applyAlignment="1">
      <alignment horizontal="right" vertical="center"/>
    </xf>
    <xf numFmtId="0" fontId="38" fillId="18" borderId="139" xfId="10" applyFont="1" applyFill="1" applyBorder="1" applyAlignment="1">
      <alignment horizontal="right" vertical="center" wrapText="1"/>
    </xf>
    <xf numFmtId="0" fontId="4" fillId="2" borderId="40" xfId="10" applyFont="1" applyFill="1" applyBorder="1" applyAlignment="1">
      <alignment vertical="center" wrapText="1"/>
    </xf>
    <xf numFmtId="2" fontId="7" fillId="26" borderId="140" xfId="10" applyNumberFormat="1" applyFont="1" applyFill="1" applyBorder="1" applyAlignment="1" applyProtection="1">
      <alignment vertical="center" wrapText="1"/>
      <protection locked="0"/>
    </xf>
    <xf numFmtId="2" fontId="7" fillId="26" borderId="141" xfId="10" applyNumberFormat="1" applyFont="1" applyFill="1" applyBorder="1" applyAlignment="1" applyProtection="1">
      <alignment vertical="center" wrapText="1"/>
      <protection locked="0"/>
    </xf>
    <xf numFmtId="166" fontId="29" fillId="18" borderId="139" xfId="10" applyNumberFormat="1" applyFont="1" applyFill="1" applyBorder="1" applyAlignment="1">
      <alignment horizontal="right" vertical="center" wrapText="1"/>
    </xf>
    <xf numFmtId="0" fontId="23" fillId="5" borderId="47" xfId="10" applyFont="1" applyFill="1" applyBorder="1" applyAlignment="1">
      <alignment horizontal="left" vertical="center" wrapText="1" indent="1"/>
    </xf>
    <xf numFmtId="0" fontId="4" fillId="5" borderId="53" xfId="10" applyFont="1" applyFill="1" applyBorder="1" applyAlignment="1">
      <alignment horizontal="right" vertical="center" wrapText="1"/>
    </xf>
    <xf numFmtId="0" fontId="4" fillId="5" borderId="54" xfId="10" applyFont="1" applyFill="1" applyBorder="1" applyAlignment="1">
      <alignment horizontal="right" vertical="center" wrapText="1"/>
    </xf>
    <xf numFmtId="166" fontId="4" fillId="5" borderId="139" xfId="10" applyNumberFormat="1" applyFont="1" applyFill="1" applyBorder="1" applyAlignment="1">
      <alignment horizontal="right" vertical="center" wrapText="1"/>
    </xf>
    <xf numFmtId="2" fontId="4" fillId="26" borderId="47" xfId="10" applyNumberFormat="1" applyFont="1" applyFill="1" applyBorder="1" applyAlignment="1" applyProtection="1">
      <alignment horizontal="left" vertical="top" wrapText="1" indent="2"/>
      <protection locked="0"/>
    </xf>
    <xf numFmtId="2" fontId="4" fillId="9" borderId="53" xfId="10" applyNumberFormat="1" applyFont="1" applyFill="1" applyBorder="1" applyAlignment="1" applyProtection="1">
      <alignment vertical="center" wrapText="1"/>
      <protection locked="0"/>
    </xf>
    <xf numFmtId="2" fontId="4" fillId="9" borderId="54" xfId="10" applyNumberFormat="1" applyFont="1" applyFill="1" applyBorder="1" applyAlignment="1" applyProtection="1">
      <alignment vertical="center" wrapText="1"/>
      <protection locked="0"/>
    </xf>
    <xf numFmtId="0" fontId="38" fillId="18" borderId="142" xfId="10" applyFont="1" applyFill="1" applyBorder="1" applyAlignment="1">
      <alignment wrapText="1"/>
    </xf>
    <xf numFmtId="166" fontId="38" fillId="18" borderId="67" xfId="10" applyNumberFormat="1" applyFont="1" applyFill="1" applyBorder="1" applyAlignment="1">
      <alignment horizontal="right" wrapText="1"/>
    </xf>
    <xf numFmtId="166" fontId="38" fillId="18" borderId="68" xfId="10" applyNumberFormat="1" applyFont="1" applyFill="1" applyBorder="1" applyAlignment="1">
      <alignment horizontal="right" wrapText="1"/>
    </xf>
    <xf numFmtId="0" fontId="13" fillId="11" borderId="31" xfId="0" applyFont="1" applyFill="1" applyBorder="1" applyAlignment="1" applyProtection="1">
      <alignment horizontal="center"/>
    </xf>
    <xf numFmtId="0" fontId="13" fillId="11" borderId="32" xfId="0" applyFont="1" applyFill="1" applyBorder="1" applyAlignment="1" applyProtection="1">
      <alignment horizontal="center"/>
    </xf>
    <xf numFmtId="0" fontId="13" fillId="11" borderId="33" xfId="0" applyFont="1" applyFill="1" applyBorder="1" applyAlignment="1" applyProtection="1">
      <alignment horizontal="center"/>
    </xf>
    <xf numFmtId="0" fontId="11" fillId="6" borderId="4" xfId="0" applyFont="1" applyFill="1" applyBorder="1" applyAlignment="1" applyProtection="1">
      <alignment horizontal="left" vertical="top" wrapText="1"/>
      <protection locked="0"/>
    </xf>
    <xf numFmtId="0" fontId="11" fillId="6" borderId="5" xfId="0" applyFont="1" applyFill="1" applyBorder="1" applyAlignment="1" applyProtection="1">
      <alignment horizontal="left" vertical="top" wrapText="1"/>
      <protection locked="0"/>
    </xf>
    <xf numFmtId="0" fontId="11" fillId="6" borderId="6" xfId="0" applyFont="1" applyFill="1" applyBorder="1" applyAlignment="1" applyProtection="1">
      <alignment horizontal="left" vertical="top" wrapText="1"/>
      <protection locked="0"/>
    </xf>
    <xf numFmtId="166" fontId="7" fillId="7" borderId="12" xfId="0" applyNumberFormat="1" applyFont="1" applyFill="1" applyBorder="1" applyAlignment="1" applyProtection="1">
      <alignment horizontal="center" vertical="center"/>
    </xf>
    <xf numFmtId="166" fontId="7" fillId="7" borderId="13" xfId="0" applyNumberFormat="1" applyFont="1" applyFill="1" applyBorder="1" applyAlignment="1" applyProtection="1">
      <alignment horizontal="center" vertical="center"/>
    </xf>
    <xf numFmtId="166" fontId="7" fillId="7" borderId="14" xfId="0" applyNumberFormat="1" applyFont="1" applyFill="1" applyBorder="1" applyAlignment="1" applyProtection="1">
      <alignment horizontal="center" vertical="center"/>
    </xf>
    <xf numFmtId="0" fontId="7" fillId="11" borderId="27" xfId="0" applyFont="1" applyFill="1" applyBorder="1" applyAlignment="1" applyProtection="1">
      <alignment horizontal="center" vertical="center"/>
    </xf>
    <xf numFmtId="0" fontId="7" fillId="11" borderId="13" xfId="0" applyFont="1" applyFill="1" applyBorder="1" applyAlignment="1" applyProtection="1">
      <alignment horizontal="center" vertical="center"/>
    </xf>
    <xf numFmtId="0" fontId="7" fillId="11" borderId="14" xfId="0" applyFont="1" applyFill="1" applyBorder="1" applyAlignment="1" applyProtection="1">
      <alignment horizontal="center" vertical="center"/>
    </xf>
    <xf numFmtId="0" fontId="13" fillId="11" borderId="28" xfId="0" applyFont="1" applyFill="1" applyBorder="1" applyAlignment="1" applyProtection="1">
      <alignment horizontal="center"/>
    </xf>
    <xf numFmtId="0" fontId="13" fillId="11" borderId="29" xfId="0" applyFont="1" applyFill="1" applyBorder="1" applyAlignment="1" applyProtection="1">
      <alignment horizontal="center"/>
    </xf>
    <xf numFmtId="0" fontId="7" fillId="5" borderId="27" xfId="0" applyFont="1" applyFill="1" applyBorder="1" applyAlignment="1" applyProtection="1">
      <alignment horizontal="center" vertical="center"/>
    </xf>
    <xf numFmtId="0" fontId="7" fillId="5" borderId="13" xfId="0" applyFont="1" applyFill="1" applyBorder="1" applyAlignment="1" applyProtection="1">
      <alignment horizontal="center" vertical="center"/>
    </xf>
    <xf numFmtId="0" fontId="7" fillId="5" borderId="14" xfId="0" applyFont="1" applyFill="1" applyBorder="1" applyAlignment="1" applyProtection="1">
      <alignment horizontal="center" vertical="center"/>
    </xf>
    <xf numFmtId="0" fontId="13" fillId="5" borderId="120" xfId="0" applyFont="1" applyFill="1" applyBorder="1" applyAlignment="1" applyProtection="1">
      <alignment horizontal="center"/>
    </xf>
    <xf numFmtId="0" fontId="13" fillId="5" borderId="2" xfId="0" applyFont="1" applyFill="1" applyBorder="1" applyAlignment="1" applyProtection="1">
      <alignment horizontal="center"/>
    </xf>
    <xf numFmtId="0" fontId="13" fillId="5" borderId="3" xfId="0" applyFont="1" applyFill="1" applyBorder="1" applyAlignment="1" applyProtection="1">
      <alignment horizontal="center"/>
    </xf>
    <xf numFmtId="0" fontId="7" fillId="10" borderId="27" xfId="0" applyFont="1" applyFill="1" applyBorder="1" applyAlignment="1" applyProtection="1">
      <alignment horizontal="center" vertical="center"/>
    </xf>
    <xf numFmtId="0" fontId="7" fillId="10" borderId="13" xfId="0" applyFont="1" applyFill="1" applyBorder="1" applyAlignment="1" applyProtection="1">
      <alignment horizontal="center" vertical="center"/>
    </xf>
    <xf numFmtId="0" fontId="7" fillId="10" borderId="14" xfId="0" applyFont="1" applyFill="1" applyBorder="1" applyAlignment="1" applyProtection="1">
      <alignment horizontal="center" vertical="center"/>
    </xf>
    <xf numFmtId="0" fontId="13" fillId="5" borderId="124" xfId="0" applyFont="1" applyFill="1" applyBorder="1" applyAlignment="1" applyProtection="1">
      <alignment horizontal="center" wrapText="1"/>
    </xf>
    <xf numFmtId="0" fontId="13" fillId="5" borderId="125" xfId="0" applyFont="1" applyFill="1" applyBorder="1" applyAlignment="1" applyProtection="1">
      <alignment horizontal="center" wrapText="1"/>
    </xf>
    <xf numFmtId="0" fontId="4" fillId="2" borderId="113" xfId="0" applyFont="1" applyFill="1" applyBorder="1" applyAlignment="1" applyProtection="1">
      <alignment horizontal="center"/>
    </xf>
    <xf numFmtId="0" fontId="4" fillId="2" borderId="114" xfId="0" applyFont="1" applyFill="1" applyBorder="1" applyAlignment="1" applyProtection="1">
      <alignment horizontal="center"/>
    </xf>
    <xf numFmtId="0" fontId="4" fillId="2" borderId="115" xfId="0" applyFont="1" applyFill="1" applyBorder="1" applyAlignment="1" applyProtection="1">
      <alignment horizontal="center"/>
    </xf>
    <xf numFmtId="0" fontId="4" fillId="2" borderId="116" xfId="0" applyFont="1" applyFill="1" applyBorder="1" applyAlignment="1" applyProtection="1">
      <alignment horizontal="center"/>
    </xf>
    <xf numFmtId="0" fontId="27" fillId="14" borderId="1" xfId="0" applyFont="1" applyFill="1" applyBorder="1" applyAlignment="1">
      <alignment horizontal="center" vertical="center" wrapText="1"/>
    </xf>
    <xf numFmtId="0" fontId="27" fillId="14" borderId="3" xfId="0" applyFont="1" applyFill="1" applyBorder="1" applyAlignment="1">
      <alignment horizontal="center" vertical="center" wrapText="1"/>
    </xf>
    <xf numFmtId="0" fontId="27" fillId="14" borderId="78" xfId="0" applyFont="1" applyFill="1" applyBorder="1" applyAlignment="1">
      <alignment horizontal="center" vertical="center" wrapText="1"/>
    </xf>
    <xf numFmtId="0" fontId="27" fillId="14" borderId="79" xfId="0" applyFont="1" applyFill="1" applyBorder="1" applyAlignment="1">
      <alignment horizontal="center" vertical="center" wrapText="1"/>
    </xf>
    <xf numFmtId="0" fontId="27" fillId="14" borderId="5" xfId="0" applyFont="1" applyFill="1" applyBorder="1" applyAlignment="1">
      <alignment horizontal="center" vertical="center" wrapText="1"/>
    </xf>
    <xf numFmtId="0" fontId="27" fillId="14" borderId="6" xfId="0" applyFont="1" applyFill="1" applyBorder="1" applyAlignment="1">
      <alignment horizontal="center" vertical="center" wrapText="1"/>
    </xf>
    <xf numFmtId="0" fontId="13" fillId="11" borderId="87" xfId="0" applyFont="1" applyFill="1" applyBorder="1" applyAlignment="1" applyProtection="1">
      <alignment horizontal="center" vertical="center"/>
    </xf>
    <xf numFmtId="0" fontId="13" fillId="11" borderId="88" xfId="0" applyFont="1" applyFill="1" applyBorder="1" applyAlignment="1" applyProtection="1">
      <alignment horizontal="center" vertical="center"/>
    </xf>
    <xf numFmtId="0" fontId="13" fillId="15" borderId="89" xfId="0" applyFont="1" applyFill="1" applyBorder="1" applyAlignment="1" applyProtection="1">
      <alignment horizontal="center" vertical="center" wrapText="1"/>
    </xf>
    <xf numFmtId="0" fontId="13" fillId="15" borderId="90" xfId="0" applyFont="1" applyFill="1" applyBorder="1" applyAlignment="1" applyProtection="1">
      <alignment horizontal="center" vertical="center" wrapText="1"/>
    </xf>
    <xf numFmtId="0" fontId="4" fillId="2" borderId="111" xfId="0" applyFont="1" applyFill="1" applyBorder="1" applyAlignment="1" applyProtection="1">
      <alignment horizontal="center"/>
    </xf>
    <xf numFmtId="0" fontId="4" fillId="2" borderId="112" xfId="0" applyFont="1" applyFill="1" applyBorder="1" applyAlignment="1" applyProtection="1">
      <alignment horizontal="center"/>
    </xf>
  </cellXfs>
  <cellStyles count="11">
    <cellStyle name="Comma" xfId="1" builtinId="3"/>
    <cellStyle name="Comma [0]" xfId="7" builtinId="6"/>
    <cellStyle name="ER Error" xfId="8" xr:uid="{0EB869B7-B902-4E9A-81CB-D1298C3F1E76}"/>
    <cellStyle name="Normal" xfId="0" builtinId="0"/>
    <cellStyle name="Normal 10" xfId="3" xr:uid="{00000000-0005-0000-0000-000002000000}"/>
    <cellStyle name="Normal 13" xfId="6" xr:uid="{00000000-0005-0000-0000-000003000000}"/>
    <cellStyle name="Normal 3" xfId="10" xr:uid="{1A9F087D-E571-4B53-8E25-D46D5A748A69}"/>
    <cellStyle name="Percent" xfId="2" builtinId="5"/>
    <cellStyle name="TableLvl2" xfId="4" xr:uid="{00000000-0005-0000-0000-000005000000}"/>
    <cellStyle name="TableLvl3" xfId="5" xr:uid="{00000000-0005-0000-0000-000006000000}"/>
    <cellStyle name="UQ Unique" xfId="9" xr:uid="{66758BED-E367-4B6C-97F5-A4CE418F1C70}"/>
  </cellStyles>
  <dxfs count="9">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s>
  <tableStyles count="0" defaultTableStyle="TableStyleMedium2" defaultPivotStyle="PivotStyleLight16"/>
  <colors>
    <mruColors>
      <color rgb="FFFFFFCC"/>
      <color rgb="FFA6A6A6"/>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7</xdr:col>
      <xdr:colOff>209709</xdr:colOff>
      <xdr:row>0</xdr:row>
      <xdr:rowOff>54429</xdr:rowOff>
    </xdr:from>
    <xdr:to>
      <xdr:col>14</xdr:col>
      <xdr:colOff>456482</xdr:colOff>
      <xdr:row>2</xdr:row>
      <xdr:rowOff>330666</xdr:rowOff>
    </xdr:to>
    <xdr:grpSp>
      <xdr:nvGrpSpPr>
        <xdr:cNvPr id="2" name="Group 1">
          <a:extLst>
            <a:ext uri="{FF2B5EF4-FFF2-40B4-BE49-F238E27FC236}">
              <a16:creationId xmlns:a16="http://schemas.microsoft.com/office/drawing/2014/main" id="{00000000-0008-0000-0500-000002000000}"/>
            </a:ext>
          </a:extLst>
        </xdr:cNvPr>
        <xdr:cNvGrpSpPr/>
      </xdr:nvGrpSpPr>
      <xdr:grpSpPr>
        <a:xfrm>
          <a:off x="9958827" y="54429"/>
          <a:ext cx="6017802" cy="1038237"/>
          <a:chOff x="6257924" y="76200"/>
          <a:chExt cx="5973778" cy="1034035"/>
        </a:xfrm>
      </xdr:grpSpPr>
      <xdr:grpSp>
        <xdr:nvGrpSpPr>
          <xdr:cNvPr id="3" name="Group 2">
            <a:extLst>
              <a:ext uri="{FF2B5EF4-FFF2-40B4-BE49-F238E27FC236}">
                <a16:creationId xmlns:a16="http://schemas.microsoft.com/office/drawing/2014/main" id="{00000000-0008-0000-0500-000003000000}"/>
              </a:ext>
            </a:extLst>
          </xdr:cNvPr>
          <xdr:cNvGrpSpPr/>
        </xdr:nvGrpSpPr>
        <xdr:grpSpPr>
          <a:xfrm>
            <a:off x="6257924" y="94034"/>
            <a:ext cx="1753561" cy="971060"/>
            <a:chOff x="11448892" y="2483864"/>
            <a:chExt cx="1750813" cy="517167"/>
          </a:xfrm>
        </xdr:grpSpPr>
        <xdr:sp macro="[0]!MarkConfidential" textlink="">
          <xdr:nvSpPr>
            <xdr:cNvPr id="10" name="Rounded Rectangle 9">
              <a:extLst>
                <a:ext uri="{FF2B5EF4-FFF2-40B4-BE49-F238E27FC236}">
                  <a16:creationId xmlns:a16="http://schemas.microsoft.com/office/drawing/2014/main" id="{00000000-0008-0000-0500-00000A000000}"/>
                </a:ext>
              </a:extLst>
            </xdr:cNvPr>
            <xdr:cNvSpPr/>
          </xdr:nvSpPr>
          <xdr:spPr>
            <a:xfrm>
              <a:off x="11448892" y="2483864"/>
              <a:ext cx="1741474" cy="254078"/>
            </a:xfrm>
            <a:prstGeom prst="roundRect">
              <a:avLst/>
            </a:prstGeom>
            <a:ln>
              <a:solidFill>
                <a:schemeClr val="accent6">
                  <a:lumMod val="75000"/>
                </a:schemeClr>
              </a:solidFill>
            </a:ln>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ctr"/>
              <a:r>
                <a:rPr lang="en-AU" sz="1000" b="1">
                  <a:solidFill>
                    <a:srgbClr val="FF0000"/>
                  </a:solidFill>
                  <a:latin typeface="Calibri" panose="020F0502020204030204" pitchFamily="34" charset="0"/>
                  <a:cs typeface="Calibri" panose="020F0502020204030204" pitchFamily="34" charset="0"/>
                </a:rPr>
                <a:t>Mark selection</a:t>
              </a:r>
              <a:r>
                <a:rPr lang="en-AU" sz="1000" b="1" baseline="0">
                  <a:solidFill>
                    <a:srgbClr val="FF0000"/>
                  </a:solidFill>
                  <a:latin typeface="Calibri" panose="020F0502020204030204" pitchFamily="34" charset="0"/>
                  <a:cs typeface="Calibri" panose="020F0502020204030204" pitchFamily="34" charset="0"/>
                </a:rPr>
                <a:t> CONFIDENTIAL</a:t>
              </a:r>
              <a:endParaRPr lang="en-AU" sz="1000" b="1">
                <a:solidFill>
                  <a:srgbClr val="FF0000"/>
                </a:solidFill>
                <a:latin typeface="Calibri" panose="020F0502020204030204" pitchFamily="34" charset="0"/>
                <a:cs typeface="Calibri" panose="020F0502020204030204" pitchFamily="34" charset="0"/>
              </a:endParaRPr>
            </a:p>
          </xdr:txBody>
        </xdr:sp>
        <xdr:sp macro="[0]!MarkNonConfidential" textlink="">
          <xdr:nvSpPr>
            <xdr:cNvPr id="11" name="Rounded Rectangle 10">
              <a:extLst>
                <a:ext uri="{FF2B5EF4-FFF2-40B4-BE49-F238E27FC236}">
                  <a16:creationId xmlns:a16="http://schemas.microsoft.com/office/drawing/2014/main" id="{00000000-0008-0000-0500-00000B000000}"/>
                </a:ext>
              </a:extLst>
            </xdr:cNvPr>
            <xdr:cNvSpPr/>
          </xdr:nvSpPr>
          <xdr:spPr>
            <a:xfrm>
              <a:off x="11448895" y="2764379"/>
              <a:ext cx="1750810" cy="236652"/>
            </a:xfrm>
            <a:prstGeom prst="roundRect">
              <a:avLst/>
            </a:prstGeom>
            <a:solidFill>
              <a:srgbClr val="FFFFCC"/>
            </a:solidFill>
            <a:ln>
              <a:solidFill>
                <a:schemeClr val="accent6">
                  <a:lumMod val="75000"/>
                </a:schemeClr>
              </a:solidFill>
            </a:ln>
          </xdr:spPr>
          <xdr:style>
            <a:lnRef idx="1">
              <a:schemeClr val="accent6"/>
            </a:lnRef>
            <a:fillRef idx="2">
              <a:schemeClr val="accent6"/>
            </a:fillRef>
            <a:effectRef idx="1">
              <a:schemeClr val="accent6"/>
            </a:effectRef>
            <a:fontRef idx="minor">
              <a:schemeClr val="dk1"/>
            </a:fontRef>
          </xdr:style>
          <xdr:txBody>
            <a:bodyPr vertOverflow="clip" horzOverflow="clip" rtlCol="0" anchor="ctr"/>
            <a:lstStyle/>
            <a:p>
              <a:pPr algn="ctr"/>
              <a:r>
                <a:rPr lang="en-AU" sz="1000" b="1">
                  <a:solidFill>
                    <a:sysClr val="windowText" lastClr="000000"/>
                  </a:solidFill>
                </a:rPr>
                <a:t>Return</a:t>
              </a:r>
              <a:r>
                <a:rPr lang="en-AU" sz="1000" b="1" baseline="0">
                  <a:solidFill>
                    <a:sysClr val="windowText" lastClr="000000"/>
                  </a:solidFill>
                </a:rPr>
                <a:t> selection to </a:t>
              </a:r>
            </a:p>
            <a:p>
              <a:pPr algn="ctr"/>
              <a:r>
                <a:rPr lang="en-AU" sz="1000" b="1" baseline="0">
                  <a:solidFill>
                    <a:sysClr val="windowText" lastClr="000000"/>
                  </a:solidFill>
                </a:rPr>
                <a:t>NON-CONFIDENTIAL</a:t>
              </a:r>
              <a:endParaRPr lang="en-AU" sz="1000" b="1">
                <a:solidFill>
                  <a:sysClr val="windowText" lastClr="000000"/>
                </a:solidFill>
              </a:endParaRPr>
            </a:p>
          </xdr:txBody>
        </xdr:sp>
      </xdr:grpSp>
      <xdr:grpSp>
        <xdr:nvGrpSpPr>
          <xdr:cNvPr id="4" name="Group 3">
            <a:extLst>
              <a:ext uri="{FF2B5EF4-FFF2-40B4-BE49-F238E27FC236}">
                <a16:creationId xmlns:a16="http://schemas.microsoft.com/office/drawing/2014/main" id="{00000000-0008-0000-0500-000004000000}"/>
              </a:ext>
            </a:extLst>
          </xdr:cNvPr>
          <xdr:cNvGrpSpPr/>
        </xdr:nvGrpSpPr>
        <xdr:grpSpPr>
          <a:xfrm>
            <a:off x="9047916" y="76200"/>
            <a:ext cx="3183786" cy="1034035"/>
            <a:chOff x="8959453" y="47625"/>
            <a:chExt cx="3191911" cy="1037397"/>
          </a:xfrm>
        </xdr:grpSpPr>
        <xdr:sp macro="" textlink="">
          <xdr:nvSpPr>
            <xdr:cNvPr id="5" name="Rounded Rectangle 4">
              <a:extLst>
                <a:ext uri="{FF2B5EF4-FFF2-40B4-BE49-F238E27FC236}">
                  <a16:creationId xmlns:a16="http://schemas.microsoft.com/office/drawing/2014/main" id="{00000000-0008-0000-0500-000005000000}"/>
                </a:ext>
              </a:extLst>
            </xdr:cNvPr>
            <xdr:cNvSpPr/>
          </xdr:nvSpPr>
          <xdr:spPr>
            <a:xfrm>
              <a:off x="8959453" y="47625"/>
              <a:ext cx="3191911" cy="1037397"/>
            </a:xfrm>
            <a:prstGeom prst="roundRect">
              <a:avLst/>
            </a:prstGeom>
            <a:ln w="3175">
              <a:solidFill>
                <a:schemeClr val="bg1"/>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ctr"/>
              <a:endParaRPr lang="en-AU" sz="1100" b="1">
                <a:solidFill>
                  <a:schemeClr val="bg1"/>
                </a:solidFill>
              </a:endParaRPr>
            </a:p>
          </xdr:txBody>
        </xdr:sp>
        <xdr:grpSp>
          <xdr:nvGrpSpPr>
            <xdr:cNvPr id="6" name="Group 5">
              <a:extLst>
                <a:ext uri="{FF2B5EF4-FFF2-40B4-BE49-F238E27FC236}">
                  <a16:creationId xmlns:a16="http://schemas.microsoft.com/office/drawing/2014/main" id="{00000000-0008-0000-0500-000006000000}"/>
                </a:ext>
              </a:extLst>
            </xdr:cNvPr>
            <xdr:cNvGrpSpPr/>
          </xdr:nvGrpSpPr>
          <xdr:grpSpPr>
            <a:xfrm>
              <a:off x="10422881" y="79536"/>
              <a:ext cx="1576451" cy="972629"/>
              <a:chOff x="24351211" y="420304"/>
              <a:chExt cx="1935032" cy="711040"/>
            </a:xfrm>
          </xdr:grpSpPr>
          <xdr:sp macro="[0]!dms_ReturnNonAmended" textlink="">
            <xdr:nvSpPr>
              <xdr:cNvPr id="8" name="Rounded Rectangle 7">
                <a:extLst>
                  <a:ext uri="{FF2B5EF4-FFF2-40B4-BE49-F238E27FC236}">
                    <a16:creationId xmlns:a16="http://schemas.microsoft.com/office/drawing/2014/main" id="{00000000-0008-0000-0500-000008000000}"/>
                  </a:ext>
                </a:extLst>
              </xdr:cNvPr>
              <xdr:cNvSpPr/>
            </xdr:nvSpPr>
            <xdr:spPr>
              <a:xfrm>
                <a:off x="24359544" y="776424"/>
                <a:ext cx="1914402" cy="354920"/>
              </a:xfrm>
              <a:prstGeom prst="roundRect">
                <a:avLst/>
              </a:prstGeom>
              <a:solidFill>
                <a:srgbClr val="FFFFCC"/>
              </a:solidFill>
              <a:ln>
                <a:solidFill>
                  <a:schemeClr val="tx1"/>
                </a:solidFill>
              </a:ln>
            </xdr:spPr>
            <xdr:style>
              <a:lnRef idx="1">
                <a:schemeClr val="accent6"/>
              </a:lnRef>
              <a:fillRef idx="2">
                <a:schemeClr val="accent6"/>
              </a:fillRef>
              <a:effectRef idx="1">
                <a:schemeClr val="accent6"/>
              </a:effectRef>
              <a:fontRef idx="minor">
                <a:schemeClr val="dk1"/>
              </a:fontRef>
            </xdr:style>
            <xdr:txBody>
              <a:bodyPr vertOverflow="clip" horzOverflow="clip" rtlCol="0" anchor="ctr"/>
              <a:lstStyle/>
              <a:p>
                <a:pPr algn="ctr"/>
                <a:r>
                  <a:rPr lang="en-AU" sz="950" b="1">
                    <a:solidFill>
                      <a:sysClr val="windowText" lastClr="000000"/>
                    </a:solidFill>
                    <a:latin typeface="+mn-lt"/>
                  </a:rPr>
                  <a:t>Return</a:t>
                </a:r>
                <a:r>
                  <a:rPr lang="en-AU" sz="950" b="1" baseline="0">
                    <a:solidFill>
                      <a:sysClr val="windowText" lastClr="000000"/>
                    </a:solidFill>
                    <a:latin typeface="+mn-lt"/>
                  </a:rPr>
                  <a:t> selection to NON-AMENDED</a:t>
                </a:r>
                <a:endParaRPr lang="en-AU" sz="950" b="1">
                  <a:solidFill>
                    <a:sysClr val="windowText" lastClr="000000"/>
                  </a:solidFill>
                  <a:latin typeface="+mn-lt"/>
                </a:endParaRPr>
              </a:p>
            </xdr:txBody>
          </xdr:sp>
          <xdr:sp macro="[0]!dms_Amended" textlink="">
            <xdr:nvSpPr>
              <xdr:cNvPr id="9" name="Rounded Rectangle 8">
                <a:extLst>
                  <a:ext uri="{FF2B5EF4-FFF2-40B4-BE49-F238E27FC236}">
                    <a16:creationId xmlns:a16="http://schemas.microsoft.com/office/drawing/2014/main" id="{00000000-0008-0000-0500-000009000000}"/>
                  </a:ext>
                </a:extLst>
              </xdr:cNvPr>
              <xdr:cNvSpPr/>
            </xdr:nvSpPr>
            <xdr:spPr>
              <a:xfrm>
                <a:off x="24351211" y="420304"/>
                <a:ext cx="1935032" cy="342242"/>
              </a:xfrm>
              <a:prstGeom prst="roundRect">
                <a:avLst/>
              </a:prstGeom>
              <a:pattFill prst="pct30">
                <a:fgClr>
                  <a:schemeClr val="tx2">
                    <a:lumMod val="60000"/>
                    <a:lumOff val="40000"/>
                  </a:schemeClr>
                </a:fgClr>
                <a:bgClr>
                  <a:schemeClr val="bg1"/>
                </a:bgClr>
              </a:pattFill>
              <a:ln>
                <a:solidFill>
                  <a:schemeClr val="accent4">
                    <a:lumMod val="50000"/>
                  </a:schemeClr>
                </a:solidFill>
              </a:ln>
            </xdr:spPr>
            <xdr:style>
              <a:lnRef idx="1">
                <a:schemeClr val="accent6"/>
              </a:lnRef>
              <a:fillRef idx="2">
                <a:schemeClr val="accent6"/>
              </a:fillRef>
              <a:effectRef idx="1">
                <a:schemeClr val="accent6"/>
              </a:effectRef>
              <a:fontRef idx="minor">
                <a:schemeClr val="dk1"/>
              </a:fontRef>
            </xdr:style>
            <xdr:txBody>
              <a:bodyPr vertOverflow="clip" horzOverflow="clip" rtlCol="0" anchor="ctr"/>
              <a:lstStyle/>
              <a:p>
                <a:pPr algn="ctr"/>
                <a:r>
                  <a:rPr lang="en-AU" sz="950" b="1">
                    <a:solidFill>
                      <a:sysClr val="windowText" lastClr="000000"/>
                    </a:solidFill>
                    <a:latin typeface="+mn-lt"/>
                  </a:rPr>
                  <a:t>Mark selection</a:t>
                </a:r>
                <a:r>
                  <a:rPr lang="en-AU" sz="950" b="1" baseline="0">
                    <a:solidFill>
                      <a:sysClr val="windowText" lastClr="000000"/>
                    </a:solidFill>
                    <a:latin typeface="+mn-lt"/>
                  </a:rPr>
                  <a:t> as </a:t>
                </a:r>
                <a:r>
                  <a:rPr lang="en-AU" sz="950" b="1">
                    <a:solidFill>
                      <a:sysClr val="windowText" lastClr="000000"/>
                    </a:solidFill>
                    <a:latin typeface="+mn-lt"/>
                  </a:rPr>
                  <a:t>AMENDED</a:t>
                </a:r>
              </a:p>
            </xdr:txBody>
          </xdr:sp>
        </xdr:grpSp>
        <xdr:sp macro="" textlink="">
          <xdr:nvSpPr>
            <xdr:cNvPr id="7" name="Rounded Rectangle 6">
              <a:extLst>
                <a:ext uri="{FF2B5EF4-FFF2-40B4-BE49-F238E27FC236}">
                  <a16:creationId xmlns:a16="http://schemas.microsoft.com/office/drawing/2014/main" id="{00000000-0008-0000-0500-000007000000}"/>
                </a:ext>
              </a:extLst>
            </xdr:cNvPr>
            <xdr:cNvSpPr/>
          </xdr:nvSpPr>
          <xdr:spPr>
            <a:xfrm>
              <a:off x="9173766" y="111208"/>
              <a:ext cx="1104320" cy="907553"/>
            </a:xfrm>
            <a:prstGeom prst="round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r"/>
              <a:r>
                <a:rPr lang="en-AU" sz="1100" b="1">
                  <a:solidFill>
                    <a:schemeClr val="bg1"/>
                  </a:solidFill>
                </a:rPr>
                <a:t>FOR AMENDED SUBMISSIONS</a:t>
              </a:r>
              <a:r>
                <a:rPr lang="en-AU" sz="1100" b="1" baseline="0">
                  <a:solidFill>
                    <a:schemeClr val="bg1"/>
                  </a:solidFill>
                </a:rPr>
                <a:t> ONLY</a:t>
              </a:r>
              <a:endParaRPr lang="en-AU" sz="1100" b="1">
                <a:solidFill>
                  <a:schemeClr val="bg1"/>
                </a:solidFill>
              </a:endParaRPr>
            </a:p>
          </xdr:txBody>
        </xdr:sp>
      </xdr:grpSp>
    </xdr:grp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Z:\01.%20Price%20Reviews\02.%20GAAR\2026-30\05.%20Revenue%20Scenarios\IP03b%20(Submitted)\03.%20Model%20Suite\03.%20Public\JGN%20-%20Att%206.3M%20-%20Operating%20expenditure%20forecasting%20model%20-%2020240628%20-%20Public.xlsx" TargetMode="External"/><Relationship Id="rId1" Type="http://schemas.openxmlformats.org/officeDocument/2006/relationships/externalLinkPath" Target="JGN%20-%20Att%206.3M%20-%20Operating%20expenditure%20forecasting%20model%20-%2020240628%20-%20Public.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Z:\01.%20Price%20Reviews\02.%20GAAR\2026-30\05.%20Revenue%20Scenarios\IP03b%20(Submitted)\03.%20Model%20Suite\03.%20Public\JGN%20-%20Att%207.13M%20-%20Rate%20of%20return%20model%20-%2020240628%20-%20Public.xlsb" TargetMode="External"/><Relationship Id="rId1" Type="http://schemas.openxmlformats.org/officeDocument/2006/relationships/externalLinkPath" Target="JGN%20-%20Att%207.13M%20-%20Rate%20of%20return%20model%20-%2020240628%20-%20Public.xlsb"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dex"/>
      <sheetName val="Input|General"/>
      <sheetName val="Input|Inflation"/>
      <sheetName val="Input|Reported opex"/>
      <sheetName val="Input|Rate of change"/>
      <sheetName val="Input|UAG"/>
      <sheetName val="Input|Step changes"/>
      <sheetName val="Calc|Opex forecast"/>
      <sheetName val="Output|Models"/>
      <sheetName val="Lookup|Tables"/>
      <sheetName val="Check|List"/>
    </sheetNames>
    <sheetDataSet>
      <sheetData sheetId="0"/>
      <sheetData sheetId="1"/>
      <sheetData sheetId="2">
        <row r="38">
          <cell r="F38">
            <v>105.9</v>
          </cell>
          <cell r="G38">
            <v>3.0155642023346418E-2</v>
          </cell>
        </row>
        <row r="42">
          <cell r="F42">
            <v>107.5</v>
          </cell>
        </row>
        <row r="46">
          <cell r="F46">
            <v>108.6</v>
          </cell>
        </row>
        <row r="50">
          <cell r="F50">
            <v>110.7</v>
          </cell>
        </row>
        <row r="54">
          <cell r="F54">
            <v>113</v>
          </cell>
        </row>
        <row r="58">
          <cell r="F58">
            <v>114.8</v>
          </cell>
        </row>
        <row r="62">
          <cell r="F62">
            <v>114.4</v>
          </cell>
        </row>
        <row r="66">
          <cell r="F66">
            <v>118.8</v>
          </cell>
        </row>
        <row r="70">
          <cell r="F70">
            <v>126.1</v>
          </cell>
        </row>
        <row r="74">
          <cell r="F74">
            <v>133.69999999999999</v>
          </cell>
        </row>
      </sheetData>
      <sheetData sheetId="3">
        <row r="47">
          <cell r="J47">
            <v>165.92217846833884</v>
          </cell>
          <cell r="K47">
            <v>168.53996564000013</v>
          </cell>
          <cell r="L47">
            <v>223.25769005000006</v>
          </cell>
          <cell r="M47">
            <v>256.07123189999982</v>
          </cell>
        </row>
        <row r="51">
          <cell r="J51">
            <v>24.787949999999999</v>
          </cell>
          <cell r="K51">
            <v>27.228831249999999</v>
          </cell>
          <cell r="L51">
            <v>49.155811920000005</v>
          </cell>
          <cell r="M51">
            <v>71.003595469999993</v>
          </cell>
        </row>
        <row r="52">
          <cell r="J52">
            <v>4.6470276100000003</v>
          </cell>
          <cell r="K52">
            <v>3.6196330900000002</v>
          </cell>
          <cell r="L52">
            <v>4.3829880999999995</v>
          </cell>
          <cell r="M52">
            <v>4.377704640000001</v>
          </cell>
        </row>
        <row r="53">
          <cell r="J53">
            <v>0</v>
          </cell>
          <cell r="K53">
            <v>0</v>
          </cell>
          <cell r="L53">
            <v>0</v>
          </cell>
          <cell r="M53">
            <v>0</v>
          </cell>
        </row>
        <row r="54">
          <cell r="J54">
            <v>-8.5065209999999614E-2</v>
          </cell>
          <cell r="K54">
            <v>0.29392771999999995</v>
          </cell>
          <cell r="L54">
            <v>-1.02486568</v>
          </cell>
          <cell r="M54">
            <v>0.68863700639999981</v>
          </cell>
        </row>
      </sheetData>
      <sheetData sheetId="4"/>
      <sheetData sheetId="5"/>
      <sheetData sheetId="6">
        <row r="36">
          <cell r="C36" t="str">
            <v>Debt raising costs</v>
          </cell>
          <cell r="O36">
            <v>1.9854633653473015</v>
          </cell>
          <cell r="P36">
            <v>1.9679109275037572</v>
          </cell>
          <cell r="Q36">
            <v>1.957346614987312</v>
          </cell>
          <cell r="R36">
            <v>1.9286063766568553</v>
          </cell>
          <cell r="S36">
            <v>1.8739932499448937</v>
          </cell>
        </row>
      </sheetData>
      <sheetData sheetId="7"/>
      <sheetData sheetId="8">
        <row r="13">
          <cell r="O13">
            <v>193.69610386213606</v>
          </cell>
          <cell r="P13">
            <v>189.76415633600092</v>
          </cell>
          <cell r="Q13">
            <v>192.82085336825926</v>
          </cell>
          <cell r="R13">
            <v>193.60774853113097</v>
          </cell>
          <cell r="S13">
            <v>198.08004116236211</v>
          </cell>
        </row>
        <row r="14">
          <cell r="C14" t="str">
            <v>UAG costs</v>
          </cell>
          <cell r="O14">
            <v>36.108636153228488</v>
          </cell>
          <cell r="P14">
            <v>32.762974544000471</v>
          </cell>
          <cell r="Q14">
            <v>27.760733062397151</v>
          </cell>
          <cell r="R14">
            <v>25.086821729997851</v>
          </cell>
          <cell r="S14">
            <v>24.050704839820106</v>
          </cell>
        </row>
        <row r="15">
          <cell r="C15" t="str">
            <v>License fees</v>
          </cell>
          <cell r="O15">
            <v>4.2568383600000006</v>
          </cell>
          <cell r="P15">
            <v>4.2568383600000006</v>
          </cell>
          <cell r="Q15">
            <v>4.2568383600000006</v>
          </cell>
          <cell r="R15">
            <v>4.2568383600000006</v>
          </cell>
          <cell r="S15">
            <v>4.2568383600000006</v>
          </cell>
        </row>
        <row r="16">
          <cell r="C16" t="str">
            <v>Safeguard mechanism costs</v>
          </cell>
          <cell r="O16">
            <v>2.163786122167596</v>
          </cell>
          <cell r="P16">
            <v>2.3155181421285609</v>
          </cell>
          <cell r="Q16">
            <v>2.0893836558870591</v>
          </cell>
          <cell r="R16">
            <v>1.9568944783439128</v>
          </cell>
          <cell r="S16">
            <v>1.888143772353478</v>
          </cell>
        </row>
      </sheetData>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dex"/>
      <sheetName val="Input|Rate of return"/>
      <sheetName val="Calc|Placeholder RfR"/>
      <sheetName val="Calc|Rate of return"/>
      <sheetName val="Output|Rate of return"/>
      <sheetName val="Lookup|Tables"/>
      <sheetName val="Check|List"/>
    </sheetNames>
    <sheetDataSet>
      <sheetData sheetId="0"/>
      <sheetData sheetId="1"/>
      <sheetData sheetId="2"/>
      <sheetData sheetId="3"/>
      <sheetData sheetId="4">
        <row r="33">
          <cell r="S33">
            <v>3.3000000000000002E-2</v>
          </cell>
          <cell r="T33">
            <v>3.1E-2</v>
          </cell>
        </row>
      </sheetData>
      <sheetData sheetId="5"/>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1" tint="0.499984740745262"/>
    <pageSetUpPr fitToPage="1"/>
  </sheetPr>
  <dimension ref="A1:Z83"/>
  <sheetViews>
    <sheetView showGridLines="0" tabSelected="1" zoomScale="85" zoomScaleNormal="85" workbookViewId="0"/>
  </sheetViews>
  <sheetFormatPr defaultColWidth="9.140625" defaultRowHeight="15" x14ac:dyDescent="0.25"/>
  <cols>
    <col min="1" max="1" width="17.28515625" style="1" customWidth="1"/>
    <col min="2" max="2" width="67.5703125" style="4" customWidth="1"/>
    <col min="3" max="12" width="12.28515625" style="4" customWidth="1"/>
    <col min="13" max="13" width="13" style="4" customWidth="1"/>
    <col min="14" max="23" width="12.28515625" style="4" customWidth="1"/>
    <col min="24" max="24" width="11.42578125" style="4" bestFit="1" customWidth="1"/>
    <col min="25" max="25" width="11" style="4" bestFit="1" customWidth="1"/>
    <col min="26" max="26" width="12.7109375" style="4" bestFit="1" customWidth="1"/>
    <col min="27" max="16384" width="9.140625" style="4"/>
  </cols>
  <sheetData>
    <row r="1" spans="1:26" ht="30" customHeight="1" x14ac:dyDescent="0.25">
      <c r="B1" s="2" t="s">
        <v>0</v>
      </c>
      <c r="C1" s="2"/>
      <c r="D1" s="2"/>
      <c r="E1" s="2"/>
      <c r="F1" s="2"/>
      <c r="G1" s="3"/>
      <c r="H1" s="3"/>
      <c r="I1" s="3"/>
      <c r="J1" s="3"/>
      <c r="K1" s="3"/>
      <c r="L1" s="3"/>
      <c r="M1" s="3"/>
      <c r="N1" s="3"/>
      <c r="O1" s="3"/>
      <c r="P1" s="3"/>
      <c r="Q1" s="3"/>
      <c r="R1" s="3"/>
      <c r="S1" s="3"/>
      <c r="T1" s="3"/>
      <c r="U1" s="3"/>
      <c r="V1" s="3"/>
      <c r="W1" s="3"/>
      <c r="X1" s="3"/>
      <c r="Y1" s="3"/>
      <c r="Z1" s="3"/>
    </row>
    <row r="2" spans="1:26" ht="30" customHeight="1" x14ac:dyDescent="0.25">
      <c r="B2" s="5" t="s">
        <v>43</v>
      </c>
      <c r="C2" s="5"/>
      <c r="D2" s="5"/>
      <c r="E2" s="5"/>
      <c r="F2" s="5"/>
      <c r="G2" s="3"/>
      <c r="H2" s="3"/>
      <c r="I2" s="3"/>
      <c r="J2" s="3"/>
      <c r="K2" s="3"/>
      <c r="L2" s="3"/>
      <c r="M2" s="3"/>
      <c r="N2" s="3"/>
      <c r="O2" s="3"/>
      <c r="P2" s="3"/>
      <c r="Q2" s="3"/>
      <c r="R2" s="3"/>
      <c r="S2" s="3"/>
      <c r="T2" s="3"/>
      <c r="U2" s="3"/>
      <c r="V2" s="3"/>
      <c r="W2" s="3"/>
      <c r="X2" s="3"/>
      <c r="Y2" s="3"/>
      <c r="Z2" s="3"/>
    </row>
    <row r="3" spans="1:26" ht="30" customHeight="1" x14ac:dyDescent="0.25">
      <c r="B3" s="6" t="s">
        <v>44</v>
      </c>
      <c r="C3" s="2"/>
      <c r="D3" s="2"/>
      <c r="E3" s="2"/>
      <c r="F3" s="2"/>
      <c r="G3" s="3"/>
      <c r="H3" s="3"/>
      <c r="I3" s="3"/>
      <c r="J3" s="3"/>
      <c r="K3" s="3"/>
      <c r="L3" s="3"/>
      <c r="M3" s="3"/>
      <c r="N3" s="3"/>
      <c r="O3" s="3"/>
      <c r="P3" s="3"/>
      <c r="Q3" s="3"/>
      <c r="R3" s="3"/>
      <c r="S3" s="3"/>
      <c r="T3" s="3"/>
      <c r="U3" s="3"/>
      <c r="V3" s="3"/>
      <c r="W3" s="3"/>
      <c r="X3" s="3"/>
      <c r="Y3" s="3"/>
      <c r="Z3" s="3"/>
    </row>
    <row r="4" spans="1:26" ht="30" customHeight="1" x14ac:dyDescent="0.25">
      <c r="B4" s="7" t="s">
        <v>1</v>
      </c>
      <c r="C4" s="7"/>
      <c r="D4" s="7"/>
      <c r="E4" s="7"/>
      <c r="F4" s="7"/>
      <c r="G4" s="7"/>
      <c r="H4" s="7"/>
      <c r="I4" s="7"/>
      <c r="J4" s="7"/>
      <c r="K4" s="7"/>
      <c r="L4" s="7"/>
      <c r="M4" s="7"/>
      <c r="N4" s="7"/>
      <c r="O4" s="7"/>
      <c r="P4" s="7"/>
      <c r="Q4" s="7"/>
      <c r="R4" s="7"/>
      <c r="S4" s="7"/>
      <c r="T4" s="7"/>
      <c r="U4" s="7"/>
      <c r="V4" s="7"/>
      <c r="W4" s="7"/>
      <c r="X4" s="7"/>
      <c r="Y4" s="7"/>
      <c r="Z4" s="7"/>
    </row>
    <row r="6" spans="1:26" ht="25.5" customHeight="1" x14ac:dyDescent="0.25">
      <c r="B6" s="8" t="s">
        <v>48</v>
      </c>
      <c r="C6" s="8"/>
      <c r="D6" s="8"/>
      <c r="E6" s="8"/>
      <c r="F6" s="8"/>
      <c r="G6" s="8"/>
      <c r="H6" s="8"/>
      <c r="I6" s="8"/>
      <c r="J6" s="8"/>
      <c r="K6" s="8"/>
      <c r="L6" s="8"/>
      <c r="M6" s="8"/>
      <c r="N6" s="8"/>
      <c r="O6" s="8"/>
      <c r="P6" s="8"/>
      <c r="Q6" s="8"/>
      <c r="R6" s="8"/>
      <c r="S6" s="8"/>
      <c r="T6" s="8"/>
      <c r="U6" s="8"/>
      <c r="V6" s="8"/>
      <c r="W6" s="8"/>
    </row>
    <row r="7" spans="1:26" ht="21.75" customHeight="1" x14ac:dyDescent="0.25">
      <c r="A7" s="9"/>
      <c r="B7" s="10" t="s">
        <v>45</v>
      </c>
      <c r="C7" s="11"/>
      <c r="D7" s="11"/>
      <c r="E7" s="11"/>
      <c r="F7" s="11"/>
      <c r="G7" s="11"/>
      <c r="H7" s="11"/>
      <c r="I7" s="11"/>
      <c r="J7" s="11"/>
      <c r="K7" s="11"/>
      <c r="L7" s="11"/>
      <c r="M7" s="12"/>
      <c r="N7"/>
      <c r="O7"/>
      <c r="P7"/>
      <c r="Q7"/>
      <c r="R7" s="8"/>
      <c r="S7" s="8"/>
      <c r="T7" s="8"/>
      <c r="U7" s="8"/>
      <c r="V7" s="8"/>
      <c r="W7" s="8"/>
    </row>
    <row r="8" spans="1:26" ht="128.25" customHeight="1" x14ac:dyDescent="0.25">
      <c r="A8" s="13"/>
      <c r="B8" s="328" t="s">
        <v>2</v>
      </c>
      <c r="C8" s="329"/>
      <c r="D8" s="329"/>
      <c r="E8" s="329"/>
      <c r="F8" s="329"/>
      <c r="G8" s="329"/>
      <c r="H8" s="329"/>
      <c r="I8" s="329"/>
      <c r="J8" s="329"/>
      <c r="K8" s="329"/>
      <c r="L8" s="329"/>
      <c r="M8" s="330"/>
      <c r="N8"/>
      <c r="O8"/>
      <c r="P8"/>
      <c r="Q8"/>
      <c r="R8"/>
      <c r="S8" s="14"/>
      <c r="T8"/>
      <c r="U8"/>
      <c r="V8"/>
      <c r="W8"/>
    </row>
    <row r="9" spans="1:26" x14ac:dyDescent="0.25">
      <c r="B9" s="15"/>
      <c r="C9" s="15"/>
      <c r="D9" s="15"/>
      <c r="E9" s="15"/>
      <c r="F9" s="15"/>
      <c r="G9" s="15"/>
      <c r="H9" s="15"/>
      <c r="I9" s="15"/>
      <c r="J9" s="15"/>
      <c r="K9" s="15"/>
      <c r="L9" s="15"/>
      <c r="M9" s="15"/>
      <c r="N9" s="15"/>
      <c r="O9" s="15"/>
      <c r="P9" s="15"/>
      <c r="Q9" s="15"/>
      <c r="R9" s="15"/>
      <c r="S9" s="15"/>
      <c r="T9" s="15"/>
      <c r="U9" s="15"/>
      <c r="V9" s="15"/>
      <c r="W9" s="15"/>
    </row>
    <row r="10" spans="1:26" x14ac:dyDescent="0.25">
      <c r="B10" s="15"/>
      <c r="C10" s="15"/>
      <c r="D10" s="15"/>
      <c r="E10" s="15"/>
      <c r="F10" s="15"/>
      <c r="G10" s="15"/>
      <c r="H10" s="15"/>
      <c r="I10" s="15"/>
      <c r="J10" s="15"/>
      <c r="K10" s="15"/>
      <c r="L10" s="15"/>
      <c r="M10" s="15"/>
      <c r="N10" s="15"/>
      <c r="O10" s="15"/>
      <c r="P10" s="15"/>
      <c r="Q10" s="15"/>
      <c r="R10" s="15"/>
      <c r="S10" s="15"/>
      <c r="T10" s="15"/>
      <c r="U10" s="15"/>
      <c r="V10" s="15"/>
      <c r="W10" s="15"/>
    </row>
    <row r="11" spans="1:26" customFormat="1" ht="15.75" thickBot="1" x14ac:dyDescent="0.3">
      <c r="A11" s="1"/>
      <c r="B11" s="16"/>
      <c r="C11" s="16"/>
      <c r="D11" s="16"/>
      <c r="E11" s="16"/>
      <c r="F11" s="16"/>
      <c r="G11" s="16"/>
      <c r="H11" s="16"/>
      <c r="I11" s="16"/>
      <c r="J11" s="16"/>
      <c r="K11" s="16"/>
      <c r="L11" s="16"/>
      <c r="M11" s="16"/>
      <c r="N11" s="16"/>
    </row>
    <row r="12" spans="1:26" customFormat="1" ht="16.5" thickBot="1" x14ac:dyDescent="0.3">
      <c r="A12" s="1"/>
      <c r="B12" s="17" t="s">
        <v>3</v>
      </c>
      <c r="C12" s="18"/>
      <c r="D12" s="19"/>
      <c r="E12" s="19"/>
      <c r="F12" s="19"/>
      <c r="G12" s="19"/>
      <c r="H12" s="19"/>
      <c r="I12" s="19"/>
      <c r="J12" s="19"/>
      <c r="K12" s="19"/>
      <c r="L12" s="19"/>
      <c r="M12" s="19"/>
      <c r="N12" s="20"/>
    </row>
    <row r="13" spans="1:26" s="22" customFormat="1" ht="15.75" x14ac:dyDescent="0.25">
      <c r="A13" s="1"/>
      <c r="B13" s="21"/>
      <c r="C13" s="331" t="s">
        <v>4</v>
      </c>
      <c r="D13" s="332"/>
      <c r="E13" s="332"/>
      <c r="F13" s="332"/>
      <c r="G13" s="332"/>
      <c r="H13" s="332"/>
      <c r="I13" s="332"/>
      <c r="J13" s="332"/>
      <c r="K13" s="332"/>
      <c r="L13" s="332"/>
      <c r="M13" s="332" t="s">
        <v>5</v>
      </c>
      <c r="N13" s="333"/>
      <c r="O13"/>
      <c r="P13"/>
      <c r="Q13"/>
      <c r="R13"/>
      <c r="S13"/>
      <c r="T13"/>
      <c r="U13"/>
      <c r="V13"/>
      <c r="W13"/>
    </row>
    <row r="14" spans="1:26" ht="16.5" thickBot="1" x14ac:dyDescent="0.3">
      <c r="B14" s="21"/>
      <c r="C14" s="23" t="s">
        <v>28</v>
      </c>
      <c r="D14" s="23" t="s">
        <v>10</v>
      </c>
      <c r="E14" s="24" t="s">
        <v>29</v>
      </c>
      <c r="F14" s="24" t="s">
        <v>27</v>
      </c>
      <c r="G14" s="24" t="s">
        <v>35</v>
      </c>
      <c r="H14" s="24" t="s">
        <v>31</v>
      </c>
      <c r="I14" s="24" t="s">
        <v>22</v>
      </c>
      <c r="J14" s="24" t="s">
        <v>34</v>
      </c>
      <c r="K14" s="24" t="s">
        <v>36</v>
      </c>
      <c r="L14" s="24" t="s">
        <v>32</v>
      </c>
      <c r="M14" s="24" t="s">
        <v>30</v>
      </c>
      <c r="N14" s="25" t="s">
        <v>33</v>
      </c>
      <c r="O14"/>
      <c r="P14"/>
      <c r="Q14"/>
      <c r="R14"/>
      <c r="S14"/>
      <c r="T14"/>
      <c r="U14"/>
      <c r="V14"/>
      <c r="W14"/>
    </row>
    <row r="15" spans="1:26" x14ac:dyDescent="0.25">
      <c r="A15"/>
      <c r="B15" s="28" t="s">
        <v>6</v>
      </c>
      <c r="C15" s="290">
        <f>+'[1]Input|Inflation'!$F$38</f>
        <v>105.9</v>
      </c>
      <c r="D15" s="26">
        <f>+'[1]Input|Inflation'!$F$42</f>
        <v>107.5</v>
      </c>
      <c r="E15" s="26">
        <f>+'[1]Input|Inflation'!$F$46</f>
        <v>108.6</v>
      </c>
      <c r="F15" s="26">
        <f>+'[1]Input|Inflation'!$F$50</f>
        <v>110.7</v>
      </c>
      <c r="G15" s="26">
        <f>+'[1]Input|Inflation'!$F$54</f>
        <v>113</v>
      </c>
      <c r="H15" s="26">
        <f>+'[1]Input|Inflation'!$F$58</f>
        <v>114.8</v>
      </c>
      <c r="I15" s="26">
        <f>+'[1]Input|Inflation'!$F$62</f>
        <v>114.4</v>
      </c>
      <c r="J15" s="26">
        <f>+'[1]Input|Inflation'!$F$66</f>
        <v>118.8</v>
      </c>
      <c r="K15" s="26">
        <f>+'[1]Input|Inflation'!$F$70</f>
        <v>126.1</v>
      </c>
      <c r="L15" s="26">
        <f>+'[1]Input|Inflation'!$F$74</f>
        <v>133.69999999999999</v>
      </c>
      <c r="M15" s="26">
        <f>+L15*(1+M16)</f>
        <v>138.11209999999997</v>
      </c>
      <c r="N15" s="27">
        <f>+M15*(1+N16)</f>
        <v>142.39357509999996</v>
      </c>
      <c r="O15"/>
      <c r="P15"/>
      <c r="Q15"/>
      <c r="R15"/>
      <c r="S15"/>
      <c r="T15"/>
      <c r="U15"/>
      <c r="V15"/>
      <c r="W15"/>
    </row>
    <row r="16" spans="1:26" x14ac:dyDescent="0.25">
      <c r="A16"/>
      <c r="B16" s="28" t="s">
        <v>7</v>
      </c>
      <c r="C16" s="183">
        <f>'[1]Input|Inflation'!$G$38</f>
        <v>3.0155642023346418E-2</v>
      </c>
      <c r="D16" s="183">
        <f t="shared" ref="D16:L16" si="0">D15/C15-1</f>
        <v>1.5108593012275628E-2</v>
      </c>
      <c r="E16" s="183">
        <f t="shared" si="0"/>
        <v>1.0232558139534831E-2</v>
      </c>
      <c r="F16" s="183">
        <f t="shared" si="0"/>
        <v>1.9337016574585641E-2</v>
      </c>
      <c r="G16" s="183">
        <f t="shared" si="0"/>
        <v>2.0776874435411097E-2</v>
      </c>
      <c r="H16" s="183">
        <f t="shared" si="0"/>
        <v>1.5929203539823078E-2</v>
      </c>
      <c r="I16" s="183">
        <f t="shared" si="0"/>
        <v>-3.4843205574912606E-3</v>
      </c>
      <c r="J16" s="183">
        <f t="shared" si="0"/>
        <v>3.8461538461538325E-2</v>
      </c>
      <c r="K16" s="183">
        <f t="shared" si="0"/>
        <v>6.1447811447811418E-2</v>
      </c>
      <c r="L16" s="183">
        <f t="shared" si="0"/>
        <v>6.0269627279936566E-2</v>
      </c>
      <c r="M16" s="183">
        <f>+'[2]Output|Rate of return'!S$33</f>
        <v>3.3000000000000002E-2</v>
      </c>
      <c r="N16" s="291">
        <f>+'[2]Output|Rate of return'!T$33</f>
        <v>3.1E-2</v>
      </c>
      <c r="O16"/>
      <c r="P16"/>
      <c r="Q16"/>
      <c r="R16"/>
      <c r="S16"/>
      <c r="T16"/>
      <c r="U16"/>
      <c r="V16"/>
      <c r="W16"/>
    </row>
    <row r="17" spans="1:26" ht="15.75" thickBot="1" x14ac:dyDescent="0.3">
      <c r="A17"/>
      <c r="B17" s="29" t="s">
        <v>42</v>
      </c>
      <c r="C17" s="292">
        <f t="shared" ref="C17:M17" si="1">D17/(1+D16)</f>
        <v>0.74371333064450906</v>
      </c>
      <c r="D17" s="292">
        <f t="shared" si="1"/>
        <v>0.75494979267502094</v>
      </c>
      <c r="E17" s="293">
        <f t="shared" si="1"/>
        <v>0.76267486032099785</v>
      </c>
      <c r="F17" s="293">
        <f t="shared" si="1"/>
        <v>0.77742271673604479</v>
      </c>
      <c r="G17" s="293">
        <f t="shared" si="1"/>
        <v>0.79357513090490572</v>
      </c>
      <c r="H17" s="293">
        <f t="shared" si="1"/>
        <v>0.80621615068923169</v>
      </c>
      <c r="I17" s="293">
        <f t="shared" si="1"/>
        <v>0.80340703518160372</v>
      </c>
      <c r="J17" s="293">
        <f t="shared" si="1"/>
        <v>0.83430730576551149</v>
      </c>
      <c r="K17" s="293">
        <f t="shared" si="1"/>
        <v>0.88557366377972224</v>
      </c>
      <c r="L17" s="293">
        <f t="shared" si="1"/>
        <v>0.93894685842465397</v>
      </c>
      <c r="M17" s="293">
        <f t="shared" si="1"/>
        <v>0.96993210475266745</v>
      </c>
      <c r="N17" s="294">
        <v>1</v>
      </c>
      <c r="O17"/>
      <c r="P17"/>
      <c r="Q17"/>
      <c r="R17"/>
      <c r="S17"/>
      <c r="T17"/>
      <c r="U17"/>
      <c r="V17"/>
      <c r="W17"/>
    </row>
    <row r="18" spans="1:26" x14ac:dyDescent="0.25">
      <c r="B18" s="30"/>
      <c r="C18" s="282"/>
      <c r="D18" s="282"/>
      <c r="E18" s="282"/>
      <c r="F18" s="282"/>
      <c r="G18" s="282"/>
      <c r="H18" s="282"/>
      <c r="I18" s="282"/>
      <c r="J18" s="282"/>
      <c r="K18" s="282"/>
      <c r="L18" s="282"/>
      <c r="M18" s="282"/>
      <c r="N18" s="282"/>
      <c r="O18" s="32"/>
      <c r="P18" s="32"/>
      <c r="Q18" s="32"/>
      <c r="R18" s="32"/>
      <c r="S18" s="33"/>
      <c r="T18" s="33"/>
      <c r="U18" s="33"/>
      <c r="V18" s="33"/>
      <c r="W18" s="33"/>
    </row>
    <row r="19" spans="1:26" x14ac:dyDescent="0.25">
      <c r="B19" s="30"/>
      <c r="C19" s="272"/>
      <c r="D19" s="272"/>
      <c r="E19" s="272"/>
      <c r="F19" s="272"/>
      <c r="G19" s="272"/>
      <c r="H19" s="272"/>
      <c r="I19" s="272"/>
      <c r="J19" s="272"/>
      <c r="K19" s="272"/>
      <c r="L19" s="272"/>
      <c r="M19" s="272"/>
      <c r="N19" s="272"/>
      <c r="O19"/>
      <c r="P19"/>
      <c r="Q19"/>
      <c r="R19" s="32"/>
      <c r="S19" s="33"/>
      <c r="T19" s="33"/>
      <c r="U19" s="33"/>
      <c r="V19" s="33"/>
      <c r="W19" s="33"/>
    </row>
    <row r="20" spans="1:26" x14ac:dyDescent="0.25">
      <c r="B20" s="30"/>
      <c r="C20" s="31"/>
      <c r="D20" s="31"/>
      <c r="E20" s="31"/>
      <c r="F20" s="31"/>
      <c r="G20" s="31"/>
      <c r="H20" s="31"/>
      <c r="I20" s="31"/>
      <c r="J20" s="32"/>
      <c r="K20" s="33"/>
      <c r="L20" s="32"/>
      <c r="M20" s="34"/>
      <c r="N20" s="33"/>
      <c r="O20" s="32"/>
      <c r="P20" s="32"/>
      <c r="Q20" s="32"/>
      <c r="R20" s="32"/>
      <c r="S20" s="33"/>
      <c r="T20" s="33"/>
      <c r="U20" s="33"/>
      <c r="V20" s="33"/>
      <c r="W20" s="33"/>
    </row>
    <row r="21" spans="1:26" s="37" customFormat="1" ht="18.75" x14ac:dyDescent="0.3">
      <c r="A21" s="1"/>
      <c r="B21" s="35" t="s">
        <v>8</v>
      </c>
      <c r="C21" s="36"/>
      <c r="D21" s="36"/>
      <c r="E21" s="36"/>
      <c r="F21" s="36"/>
      <c r="G21" s="36"/>
      <c r="H21" s="36"/>
      <c r="I21" s="36"/>
      <c r="J21" s="36"/>
      <c r="K21" s="36"/>
      <c r="L21" s="36"/>
      <c r="M21" s="36"/>
      <c r="N21" s="36"/>
      <c r="O21" s="36"/>
      <c r="P21" s="36"/>
      <c r="Q21" s="36"/>
      <c r="R21" s="36"/>
      <c r="S21" s="36"/>
      <c r="T21" s="36"/>
      <c r="U21" s="36"/>
      <c r="V21" s="36"/>
      <c r="W21" s="36"/>
      <c r="X21" s="36"/>
      <c r="Y21" s="36"/>
      <c r="Z21" s="36"/>
    </row>
    <row r="22" spans="1:26" customFormat="1" ht="15.75" thickBot="1" x14ac:dyDescent="0.3">
      <c r="A22" s="1"/>
    </row>
    <row r="23" spans="1:26" customFormat="1" ht="15.75" thickBot="1" x14ac:dyDescent="0.3">
      <c r="A23" s="1"/>
      <c r="B23" s="38" t="s">
        <v>9</v>
      </c>
      <c r="C23" s="39" t="s">
        <v>35</v>
      </c>
    </row>
    <row r="24" spans="1:26" s="44" customFormat="1" ht="16.5" thickBot="1" x14ac:dyDescent="0.3">
      <c r="A24" s="1"/>
      <c r="B24" s="40" t="s">
        <v>11</v>
      </c>
      <c r="C24" s="41"/>
      <c r="D24" s="41"/>
      <c r="E24" s="41"/>
      <c r="F24" s="41"/>
      <c r="G24" s="41"/>
      <c r="H24" s="41"/>
      <c r="I24" s="41"/>
      <c r="J24" s="41"/>
      <c r="K24" s="41"/>
      <c r="L24" s="41"/>
      <c r="M24" s="42"/>
      <c r="N24" s="42"/>
      <c r="O24" s="42"/>
      <c r="P24" s="42"/>
      <c r="Q24" s="42"/>
      <c r="R24" s="42"/>
      <c r="S24" s="42"/>
      <c r="T24" s="43"/>
      <c r="U24"/>
      <c r="V24"/>
      <c r="W24"/>
      <c r="X24"/>
      <c r="Y24"/>
    </row>
    <row r="25" spans="1:26" x14ac:dyDescent="0.25">
      <c r="B25"/>
      <c r="C25" s="345" t="s">
        <v>37</v>
      </c>
      <c r="D25" s="346"/>
      <c r="E25" s="346"/>
      <c r="F25" s="346"/>
      <c r="G25" s="346"/>
      <c r="H25" s="346" t="s">
        <v>37</v>
      </c>
      <c r="I25" s="346"/>
      <c r="J25" s="346"/>
      <c r="K25" s="346"/>
      <c r="L25" s="347"/>
      <c r="M25" s="45"/>
      <c r="N25" s="334" t="s">
        <v>38</v>
      </c>
      <c r="O25" s="335"/>
      <c r="P25" s="335"/>
      <c r="Q25" s="335"/>
      <c r="R25" s="335"/>
      <c r="S25" s="335"/>
      <c r="T25" s="336"/>
      <c r="U25"/>
      <c r="V25"/>
      <c r="W25"/>
      <c r="X25"/>
      <c r="Y25"/>
      <c r="Z25" s="46"/>
    </row>
    <row r="26" spans="1:26" ht="28.9" customHeight="1" thickBot="1" x14ac:dyDescent="0.3">
      <c r="B26"/>
      <c r="C26" s="342" t="s">
        <v>12</v>
      </c>
      <c r="D26" s="343"/>
      <c r="E26" s="343"/>
      <c r="F26" s="343"/>
      <c r="G26" s="344"/>
      <c r="H26" s="337" t="s">
        <v>13</v>
      </c>
      <c r="I26" s="337"/>
      <c r="J26" s="337"/>
      <c r="K26" s="337"/>
      <c r="L26" s="338"/>
      <c r="M26" s="45"/>
      <c r="N26" s="348" t="s">
        <v>12</v>
      </c>
      <c r="O26" s="349"/>
      <c r="P26" s="325" t="s">
        <v>13</v>
      </c>
      <c r="Q26" s="326"/>
      <c r="R26" s="326"/>
      <c r="S26" s="326"/>
      <c r="T26" s="327"/>
      <c r="U26"/>
      <c r="V26"/>
      <c r="W26"/>
      <c r="X26"/>
      <c r="Y26"/>
      <c r="Z26" s="46"/>
    </row>
    <row r="27" spans="1:26" ht="15.75" thickBot="1" x14ac:dyDescent="0.3">
      <c r="B27"/>
      <c r="C27" s="47" t="s">
        <v>29</v>
      </c>
      <c r="D27" s="48" t="s">
        <v>27</v>
      </c>
      <c r="E27" s="48" t="s">
        <v>35</v>
      </c>
      <c r="F27" s="263" t="s">
        <v>31</v>
      </c>
      <c r="G27" s="264" t="s">
        <v>22</v>
      </c>
      <c r="H27" s="49" t="s">
        <v>34</v>
      </c>
      <c r="I27" s="50" t="s">
        <v>36</v>
      </c>
      <c r="J27" s="50" t="s">
        <v>32</v>
      </c>
      <c r="K27" s="50" t="s">
        <v>30</v>
      </c>
      <c r="L27" s="51" t="s">
        <v>33</v>
      </c>
      <c r="M27" s="45"/>
      <c r="N27" s="187" t="str">
        <f>+E27</f>
        <v>2017-18</v>
      </c>
      <c r="O27" s="188" t="str">
        <f t="shared" ref="O27:T27" si="2">+G27</f>
        <v>2019-20</v>
      </c>
      <c r="P27" s="191" t="str">
        <f t="shared" si="2"/>
        <v>2020-21</v>
      </c>
      <c r="Q27" s="192" t="str">
        <f t="shared" si="2"/>
        <v>2021-22</v>
      </c>
      <c r="R27" s="192" t="str">
        <f t="shared" si="2"/>
        <v>2022-23</v>
      </c>
      <c r="S27" s="192" t="str">
        <f t="shared" si="2"/>
        <v>2023-24</v>
      </c>
      <c r="T27" s="193" t="str">
        <f t="shared" si="2"/>
        <v>2024-25</v>
      </c>
      <c r="U27"/>
      <c r="V27"/>
      <c r="W27"/>
      <c r="X27"/>
      <c r="Y27"/>
      <c r="Z27" s="46"/>
    </row>
    <row r="28" spans="1:26" x14ac:dyDescent="0.25">
      <c r="B28" s="52" t="s">
        <v>14</v>
      </c>
      <c r="C28" s="197"/>
      <c r="D28" s="198"/>
      <c r="E28" s="198">
        <v>170.67951820900851</v>
      </c>
      <c r="F28" s="198"/>
      <c r="G28" s="199">
        <v>174.80870512094324</v>
      </c>
      <c r="H28" s="185">
        <v>206.00415103306239</v>
      </c>
      <c r="I28" s="96">
        <v>214.91174292731577</v>
      </c>
      <c r="J28" s="96">
        <v>222.01457726239633</v>
      </c>
      <c r="K28" s="96">
        <v>222.59951234345334</v>
      </c>
      <c r="L28" s="186">
        <v>226.21971960316168</v>
      </c>
      <c r="M28" s="45"/>
      <c r="N28" s="189">
        <f>+LOOKUP(dms_PRCP_BaseYear,C$27:G$27,C28:G28)/$I$17</f>
        <v>212.44463980879601</v>
      </c>
      <c r="O28" s="190">
        <f t="shared" ref="O28:T28" si="3">+G28/$I$17</f>
        <v>217.58423497179004</v>
      </c>
      <c r="P28" s="194">
        <f t="shared" si="3"/>
        <v>256.41317789368969</v>
      </c>
      <c r="Q28" s="195">
        <f t="shared" si="3"/>
        <v>267.50044935657888</v>
      </c>
      <c r="R28" s="195">
        <f t="shared" si="3"/>
        <v>276.34134074045261</v>
      </c>
      <c r="S28" s="195">
        <f t="shared" si="3"/>
        <v>277.06940889948334</v>
      </c>
      <c r="T28" s="196">
        <f t="shared" si="3"/>
        <v>281.57547755606413</v>
      </c>
      <c r="U28"/>
      <c r="V28"/>
      <c r="W28"/>
      <c r="X28"/>
      <c r="Y28"/>
      <c r="Z28" s="46"/>
    </row>
    <row r="29" spans="1:26" x14ac:dyDescent="0.25">
      <c r="B29" s="53" t="s">
        <v>15</v>
      </c>
      <c r="C29" s="54"/>
      <c r="D29" s="55"/>
      <c r="E29" s="55"/>
      <c r="F29" s="55"/>
      <c r="G29" s="56"/>
      <c r="H29" s="57"/>
      <c r="I29" s="58"/>
      <c r="J29" s="58"/>
      <c r="K29" s="58"/>
      <c r="L29" s="59"/>
      <c r="M29" s="60"/>
      <c r="N29" s="61"/>
      <c r="O29" s="62"/>
      <c r="P29" s="63"/>
      <c r="Q29" s="64"/>
      <c r="R29" s="64"/>
      <c r="S29" s="64"/>
      <c r="T29" s="65"/>
      <c r="U29"/>
      <c r="V29"/>
      <c r="W29"/>
      <c r="X29"/>
      <c r="Y29"/>
      <c r="Z29" s="46"/>
    </row>
    <row r="30" spans="1:26" x14ac:dyDescent="0.25">
      <c r="B30" s="66" t="s">
        <v>52</v>
      </c>
      <c r="C30" s="67"/>
      <c r="D30" s="68"/>
      <c r="E30" s="200">
        <v>-1.6264857435288504</v>
      </c>
      <c r="F30" s="200"/>
      <c r="G30" s="273">
        <v>-1.6407146590556778</v>
      </c>
      <c r="H30" s="70">
        <v>-1.6908102494060786</v>
      </c>
      <c r="I30" s="70">
        <v>-1.7147080342749204</v>
      </c>
      <c r="J30" s="74">
        <v>-1.7323636446866975</v>
      </c>
      <c r="K30" s="70">
        <v>-1.7367767304981983</v>
      </c>
      <c r="L30" s="267">
        <v>-1.7336670085921251</v>
      </c>
      <c r="M30" s="60"/>
      <c r="N30" s="201">
        <f t="shared" ref="N30:N36" si="4">+LOOKUP(dms_PRCP_BaseYear,C$27:G$27,C30:G30)/$I$17</f>
        <v>-2.0244853135511769</v>
      </c>
      <c r="O30" s="202">
        <f t="shared" ref="O30:O36" si="5">+G30/$I$17</f>
        <v>-2.0421960316601004</v>
      </c>
      <c r="P30" s="203">
        <f t="shared" ref="P30:T36" si="6">H30/$I$17</f>
        <v>-2.10454996703369</v>
      </c>
      <c r="Q30" s="203">
        <f t="shared" si="6"/>
        <v>-2.1342955179466712</v>
      </c>
      <c r="R30" s="203">
        <f t="shared" si="6"/>
        <v>-2.1562714400367562</v>
      </c>
      <c r="S30" s="203">
        <f t="shared" si="6"/>
        <v>-2.1617644038997166</v>
      </c>
      <c r="T30" s="204">
        <f t="shared" si="6"/>
        <v>-2.1578937358947119</v>
      </c>
      <c r="U30"/>
      <c r="V30"/>
      <c r="W30"/>
      <c r="X30"/>
      <c r="Y30"/>
      <c r="Z30" s="46"/>
    </row>
    <row r="31" spans="1:26" x14ac:dyDescent="0.25">
      <c r="B31" s="66" t="s">
        <v>51</v>
      </c>
      <c r="C31" s="67"/>
      <c r="D31" s="68"/>
      <c r="E31" s="200">
        <v>-17.028754318457846</v>
      </c>
      <c r="F31" s="200"/>
      <c r="G31" s="273">
        <v>-17.06892966410431</v>
      </c>
      <c r="H31" s="70">
        <v>-28.737769054654745</v>
      </c>
      <c r="I31" s="70">
        <v>-27.261317183497141</v>
      </c>
      <c r="J31" s="74">
        <v>-29.026242639536935</v>
      </c>
      <c r="K31" s="70">
        <v>-29.504944403910812</v>
      </c>
      <c r="L31" s="267">
        <v>-29.090921362154045</v>
      </c>
      <c r="M31" s="60"/>
      <c r="N31" s="201">
        <f t="shared" si="4"/>
        <v>-21.195674885531258</v>
      </c>
      <c r="O31" s="202">
        <f t="shared" si="5"/>
        <v>-21.245681101418306</v>
      </c>
      <c r="P31" s="203">
        <f t="shared" si="6"/>
        <v>-35.769874791000305</v>
      </c>
      <c r="Q31" s="203">
        <f t="shared" si="6"/>
        <v>-33.932136500814856</v>
      </c>
      <c r="R31" s="203">
        <f t="shared" si="6"/>
        <v>-36.128937597584994</v>
      </c>
      <c r="S31" s="203">
        <f t="shared" si="6"/>
        <v>-36.724777244751728</v>
      </c>
      <c r="T31" s="204">
        <f t="shared" si="6"/>
        <v>-36.20944314431884</v>
      </c>
      <c r="U31"/>
      <c r="V31"/>
      <c r="W31"/>
      <c r="X31"/>
      <c r="Y31"/>
      <c r="Z31" s="46"/>
    </row>
    <row r="32" spans="1:26" x14ac:dyDescent="0.25">
      <c r="A32"/>
      <c r="B32" s="266" t="s">
        <v>50</v>
      </c>
      <c r="C32" s="67"/>
      <c r="D32" s="68"/>
      <c r="E32" s="200">
        <v>-4.230593385049529</v>
      </c>
      <c r="F32" s="200"/>
      <c r="G32" s="273">
        <v>-4.230593385049529</v>
      </c>
      <c r="H32" s="70">
        <v>-4.6951952355560111</v>
      </c>
      <c r="I32" s="70">
        <v>-4.6951952355560111</v>
      </c>
      <c r="J32" s="74">
        <v>-4.6951952355560111</v>
      </c>
      <c r="K32" s="70">
        <v>-4.6951952355560111</v>
      </c>
      <c r="L32" s="267">
        <v>-4.6951952355560111</v>
      </c>
      <c r="M32" s="60"/>
      <c r="N32" s="201">
        <f t="shared" si="4"/>
        <v>-5.2658157070945206</v>
      </c>
      <c r="O32" s="202">
        <f t="shared" si="5"/>
        <v>-5.2658157070945206</v>
      </c>
      <c r="P32" s="203">
        <f t="shared" si="6"/>
        <v>-5.8441052043995354</v>
      </c>
      <c r="Q32" s="203">
        <f t="shared" si="6"/>
        <v>-5.8441052043995354</v>
      </c>
      <c r="R32" s="203">
        <f t="shared" si="6"/>
        <v>-5.8441052043995354</v>
      </c>
      <c r="S32" s="203">
        <f t="shared" si="6"/>
        <v>-5.8441052043995354</v>
      </c>
      <c r="T32" s="204">
        <f t="shared" si="6"/>
        <v>-5.8441052043995354</v>
      </c>
      <c r="U32"/>
      <c r="V32"/>
      <c r="W32"/>
      <c r="X32"/>
      <c r="Y32"/>
      <c r="Z32" s="46"/>
    </row>
    <row r="33" spans="1:26" x14ac:dyDescent="0.25">
      <c r="A33"/>
      <c r="B33" s="266" t="s">
        <v>47</v>
      </c>
      <c r="C33" s="67"/>
      <c r="D33" s="68"/>
      <c r="E33" s="200"/>
      <c r="F33" s="200"/>
      <c r="G33" s="273"/>
      <c r="H33" s="70"/>
      <c r="I33" s="70"/>
      <c r="J33" s="74"/>
      <c r="K33" s="70"/>
      <c r="L33" s="267"/>
      <c r="M33" s="60"/>
      <c r="N33" s="201">
        <f t="shared" si="4"/>
        <v>0</v>
      </c>
      <c r="O33" s="202">
        <f t="shared" si="5"/>
        <v>0</v>
      </c>
      <c r="P33" s="203">
        <f t="shared" si="6"/>
        <v>0</v>
      </c>
      <c r="Q33" s="203">
        <f t="shared" si="6"/>
        <v>0</v>
      </c>
      <c r="R33" s="203">
        <f t="shared" si="6"/>
        <v>0</v>
      </c>
      <c r="S33" s="203">
        <f t="shared" si="6"/>
        <v>0</v>
      </c>
      <c r="T33" s="204">
        <f t="shared" si="6"/>
        <v>0</v>
      </c>
      <c r="U33"/>
      <c r="V33"/>
      <c r="W33"/>
      <c r="X33"/>
      <c r="Y33"/>
      <c r="Z33" s="46"/>
    </row>
    <row r="34" spans="1:26" x14ac:dyDescent="0.25">
      <c r="B34" s="66"/>
      <c r="C34" s="67"/>
      <c r="D34" s="68"/>
      <c r="E34" s="68"/>
      <c r="F34" s="68"/>
      <c r="G34" s="69"/>
      <c r="H34" s="70"/>
      <c r="I34" s="70"/>
      <c r="J34" s="74"/>
      <c r="K34" s="74"/>
      <c r="L34" s="267"/>
      <c r="M34" s="71"/>
      <c r="N34" s="201">
        <f t="shared" si="4"/>
        <v>0</v>
      </c>
      <c r="O34" s="202">
        <f t="shared" si="5"/>
        <v>0</v>
      </c>
      <c r="P34" s="203">
        <f t="shared" si="6"/>
        <v>0</v>
      </c>
      <c r="Q34" s="203">
        <f t="shared" si="6"/>
        <v>0</v>
      </c>
      <c r="R34" s="203">
        <f t="shared" si="6"/>
        <v>0</v>
      </c>
      <c r="S34" s="203">
        <f t="shared" si="6"/>
        <v>0</v>
      </c>
      <c r="T34" s="204">
        <f t="shared" si="6"/>
        <v>0</v>
      </c>
      <c r="U34"/>
      <c r="V34"/>
      <c r="W34"/>
      <c r="X34"/>
      <c r="Y34"/>
      <c r="Z34" s="72"/>
    </row>
    <row r="35" spans="1:26" x14ac:dyDescent="0.25">
      <c r="B35" s="73"/>
      <c r="C35" s="67"/>
      <c r="D35" s="68"/>
      <c r="E35" s="68"/>
      <c r="F35" s="68"/>
      <c r="G35" s="69"/>
      <c r="H35" s="70"/>
      <c r="I35" s="74"/>
      <c r="J35" s="74"/>
      <c r="K35" s="74"/>
      <c r="L35" s="267"/>
      <c r="M35" s="71"/>
      <c r="N35" s="201">
        <f t="shared" si="4"/>
        <v>0</v>
      </c>
      <c r="O35" s="202">
        <f t="shared" si="5"/>
        <v>0</v>
      </c>
      <c r="P35" s="203">
        <f t="shared" si="6"/>
        <v>0</v>
      </c>
      <c r="Q35" s="203">
        <f t="shared" si="6"/>
        <v>0</v>
      </c>
      <c r="R35" s="203">
        <f t="shared" si="6"/>
        <v>0</v>
      </c>
      <c r="S35" s="203">
        <f t="shared" si="6"/>
        <v>0</v>
      </c>
      <c r="T35" s="204">
        <f t="shared" si="6"/>
        <v>0</v>
      </c>
      <c r="U35"/>
      <c r="V35"/>
      <c r="W35"/>
      <c r="X35"/>
      <c r="Y35"/>
      <c r="Z35" s="72"/>
    </row>
    <row r="36" spans="1:26" ht="15.75" thickBot="1" x14ac:dyDescent="0.3">
      <c r="B36" s="75"/>
      <c r="C36" s="76"/>
      <c r="D36" s="77"/>
      <c r="E36" s="77"/>
      <c r="F36" s="77"/>
      <c r="G36" s="78"/>
      <c r="H36" s="79"/>
      <c r="I36" s="80"/>
      <c r="J36" s="269"/>
      <c r="K36" s="269"/>
      <c r="L36" s="268"/>
      <c r="M36" s="81"/>
      <c r="N36" s="205">
        <f t="shared" si="4"/>
        <v>0</v>
      </c>
      <c r="O36" s="206">
        <f t="shared" si="5"/>
        <v>0</v>
      </c>
      <c r="P36" s="207">
        <f t="shared" si="6"/>
        <v>0</v>
      </c>
      <c r="Q36" s="207">
        <f t="shared" si="6"/>
        <v>0</v>
      </c>
      <c r="R36" s="207">
        <f t="shared" si="6"/>
        <v>0</v>
      </c>
      <c r="S36" s="207">
        <f t="shared" si="6"/>
        <v>0</v>
      </c>
      <c r="T36" s="208">
        <f t="shared" si="6"/>
        <v>0</v>
      </c>
      <c r="U36"/>
      <c r="V36"/>
      <c r="W36"/>
      <c r="X36"/>
      <c r="Y36"/>
      <c r="Z36" s="72"/>
    </row>
    <row r="37" spans="1:26" ht="15.75" thickBot="1" x14ac:dyDescent="0.3">
      <c r="B37" s="82" t="s">
        <v>16</v>
      </c>
      <c r="C37" s="83"/>
      <c r="D37" s="84"/>
      <c r="E37" s="209">
        <f t="shared" ref="E37:L37" si="7">SUM(E28:E36)</f>
        <v>147.79368476197226</v>
      </c>
      <c r="F37" s="209"/>
      <c r="G37" s="274">
        <f t="shared" si="7"/>
        <v>151.86846741273374</v>
      </c>
      <c r="H37" s="211">
        <f t="shared" si="7"/>
        <v>170.88037649344557</v>
      </c>
      <c r="I37" s="209">
        <f t="shared" si="7"/>
        <v>181.24052247398771</v>
      </c>
      <c r="J37" s="209">
        <f t="shared" si="7"/>
        <v>186.56077574261667</v>
      </c>
      <c r="K37" s="209">
        <f t="shared" si="7"/>
        <v>186.66259597348829</v>
      </c>
      <c r="L37" s="212">
        <f t="shared" si="7"/>
        <v>190.69993599685949</v>
      </c>
      <c r="M37" s="81"/>
      <c r="N37" s="213">
        <f t="shared" ref="N37:T37" si="8">+SUM(N28:N36)</f>
        <v>183.95866390261907</v>
      </c>
      <c r="O37" s="210">
        <f t="shared" si="8"/>
        <v>189.0305421316171</v>
      </c>
      <c r="P37" s="214">
        <f t="shared" si="8"/>
        <v>212.69464793125618</v>
      </c>
      <c r="Q37" s="215">
        <f t="shared" si="8"/>
        <v>225.58991213341781</v>
      </c>
      <c r="R37" s="215">
        <f t="shared" si="8"/>
        <v>232.21202649843136</v>
      </c>
      <c r="S37" s="215">
        <f t="shared" si="8"/>
        <v>232.33876204643235</v>
      </c>
      <c r="T37" s="216">
        <f t="shared" si="8"/>
        <v>237.36403547145102</v>
      </c>
      <c r="U37"/>
      <c r="V37"/>
      <c r="W37"/>
      <c r="X37"/>
      <c r="Y37"/>
      <c r="Z37" s="72"/>
    </row>
    <row r="38" spans="1:26" ht="15.75" thickBot="1" x14ac:dyDescent="0.3">
      <c r="B38" s="86"/>
      <c r="C38" s="87"/>
      <c r="D38" s="87"/>
      <c r="E38" s="87"/>
      <c r="F38" s="87"/>
      <c r="G38" s="88"/>
      <c r="H38" s="88"/>
      <c r="I38" s="88"/>
      <c r="J38" s="88"/>
      <c r="K38" s="88"/>
      <c r="L38" s="88"/>
      <c r="M38" s="89"/>
      <c r="N38" s="87"/>
      <c r="O38" s="87"/>
      <c r="P38" s="87"/>
      <c r="Q38" s="87"/>
      <c r="R38" s="87"/>
      <c r="S38" s="87"/>
      <c r="T38" s="87"/>
      <c r="U38"/>
      <c r="V38"/>
      <c r="W38"/>
      <c r="X38"/>
      <c r="Y38"/>
      <c r="Z38" s="90"/>
    </row>
    <row r="39" spans="1:26" s="44" customFormat="1" ht="16.5" thickBot="1" x14ac:dyDescent="0.3">
      <c r="A39" s="1"/>
      <c r="B39" s="40" t="s">
        <v>17</v>
      </c>
      <c r="C39" s="42"/>
      <c r="D39" s="42"/>
      <c r="E39" s="42"/>
      <c r="F39" s="42"/>
      <c r="G39" s="42"/>
      <c r="H39" s="42"/>
      <c r="I39" s="42"/>
      <c r="J39" s="42"/>
      <c r="K39" s="42"/>
      <c r="L39" s="42"/>
      <c r="M39" s="42"/>
      <c r="N39" s="42"/>
      <c r="O39" s="42"/>
      <c r="P39" s="42"/>
      <c r="Q39" s="42"/>
      <c r="R39" s="42"/>
      <c r="S39" s="42"/>
      <c r="T39" s="43"/>
      <c r="U39"/>
      <c r="V39"/>
      <c r="W39"/>
      <c r="X39"/>
      <c r="Y39"/>
    </row>
    <row r="40" spans="1:26" x14ac:dyDescent="0.25">
      <c r="B40" s="91"/>
      <c r="C40" s="339" t="s">
        <v>18</v>
      </c>
      <c r="D40" s="340"/>
      <c r="E40" s="340"/>
      <c r="F40" s="340"/>
      <c r="G40" s="340"/>
      <c r="H40" s="340"/>
      <c r="I40" s="340"/>
      <c r="J40" s="340"/>
      <c r="K40" s="340"/>
      <c r="L40" s="341"/>
      <c r="M40" s="92"/>
      <c r="N40" s="334" t="s">
        <v>38</v>
      </c>
      <c r="O40" s="335"/>
      <c r="P40" s="335"/>
      <c r="Q40" s="335"/>
      <c r="R40" s="335"/>
      <c r="S40" s="335"/>
      <c r="T40" s="336"/>
      <c r="U40"/>
      <c r="V40"/>
      <c r="W40"/>
      <c r="X40"/>
      <c r="Y40"/>
      <c r="Z40" s="46"/>
    </row>
    <row r="41" spans="1:26" ht="28.9" customHeight="1" thickBot="1" x14ac:dyDescent="0.3">
      <c r="B41" s="91"/>
      <c r="C41" s="342" t="s">
        <v>12</v>
      </c>
      <c r="D41" s="343"/>
      <c r="E41" s="343"/>
      <c r="F41" s="343"/>
      <c r="G41" s="344"/>
      <c r="H41" s="337" t="s">
        <v>13</v>
      </c>
      <c r="I41" s="337"/>
      <c r="J41" s="337"/>
      <c r="K41" s="337"/>
      <c r="L41" s="338"/>
      <c r="M41" s="92"/>
      <c r="N41" s="348" t="s">
        <v>12</v>
      </c>
      <c r="O41" s="349"/>
      <c r="P41" s="325" t="s">
        <v>13</v>
      </c>
      <c r="Q41" s="326"/>
      <c r="R41" s="326"/>
      <c r="S41" s="326"/>
      <c r="T41" s="327"/>
      <c r="U41"/>
      <c r="V41"/>
      <c r="W41"/>
      <c r="X41"/>
      <c r="Y41"/>
      <c r="Z41" s="46"/>
    </row>
    <row r="42" spans="1:26" ht="15.75" thickBot="1" x14ac:dyDescent="0.3">
      <c r="B42" s="93"/>
      <c r="C42" s="217" t="str">
        <f>+C$27</f>
        <v>2015-16</v>
      </c>
      <c r="D42" s="218" t="str">
        <f t="shared" ref="D42:L42" si="9">+D$27</f>
        <v>2016-17</v>
      </c>
      <c r="E42" s="218" t="str">
        <f t="shared" si="9"/>
        <v>2017-18</v>
      </c>
      <c r="F42" s="270" t="str">
        <f t="shared" si="9"/>
        <v>2018-19</v>
      </c>
      <c r="G42" s="271" t="str">
        <f t="shared" si="9"/>
        <v>2019-20</v>
      </c>
      <c r="H42" s="219" t="str">
        <f t="shared" si="9"/>
        <v>2020-21</v>
      </c>
      <c r="I42" s="220" t="str">
        <f t="shared" si="9"/>
        <v>2021-22</v>
      </c>
      <c r="J42" s="220" t="str">
        <f t="shared" si="9"/>
        <v>2022-23</v>
      </c>
      <c r="K42" s="220" t="str">
        <f t="shared" si="9"/>
        <v>2023-24</v>
      </c>
      <c r="L42" s="221" t="str">
        <f t="shared" si="9"/>
        <v>2024-25</v>
      </c>
      <c r="M42" s="71"/>
      <c r="N42" s="187" t="str">
        <f>+E42</f>
        <v>2017-18</v>
      </c>
      <c r="O42" s="188" t="str">
        <f t="shared" ref="O42:T42" si="10">+G42</f>
        <v>2019-20</v>
      </c>
      <c r="P42" s="191" t="str">
        <f t="shared" si="10"/>
        <v>2020-21</v>
      </c>
      <c r="Q42" s="192" t="str">
        <f t="shared" si="10"/>
        <v>2021-22</v>
      </c>
      <c r="R42" s="192" t="str">
        <f t="shared" si="10"/>
        <v>2022-23</v>
      </c>
      <c r="S42" s="192" t="str">
        <f t="shared" si="10"/>
        <v>2023-24</v>
      </c>
      <c r="T42" s="193" t="str">
        <f t="shared" si="10"/>
        <v>2024-25</v>
      </c>
      <c r="U42"/>
      <c r="V42"/>
      <c r="W42" s="94"/>
      <c r="X42"/>
      <c r="Y42"/>
    </row>
    <row r="43" spans="1:26" x14ac:dyDescent="0.25">
      <c r="A43"/>
      <c r="B43" s="52" t="s">
        <v>49</v>
      </c>
      <c r="C43" s="197"/>
      <c r="D43" s="198"/>
      <c r="E43" s="198">
        <v>173.85577091175011</v>
      </c>
      <c r="F43" s="198"/>
      <c r="G43" s="199">
        <v>178.01619224717294</v>
      </c>
      <c r="H43" s="95">
        <f>+'[1]Input|Reported opex'!J$47</f>
        <v>165.92217846833884</v>
      </c>
      <c r="I43" s="95">
        <f>+'[1]Input|Reported opex'!K$47</f>
        <v>168.53996564000013</v>
      </c>
      <c r="J43" s="95">
        <f>+'[1]Input|Reported opex'!L$47</f>
        <v>223.25769005000006</v>
      </c>
      <c r="K43" s="286">
        <f>+'[1]Input|Reported opex'!M$47</f>
        <v>256.07123189999982</v>
      </c>
      <c r="L43" s="97"/>
      <c r="M43"/>
      <c r="N43" s="222">
        <f>+LOOKUP(dms_PRCP_BaseYear,C$42:G$42,C43:G43)/LOOKUP(dms_PRCP_BaseYear,C$14:N$14,C$17:N$17)*(1+LOOKUP(dms_PRCP_BaseYear,C$14:N$14,C$16:N$16))^0.5</f>
        <v>221.34334710858377</v>
      </c>
      <c r="O43" s="223">
        <f>+G43/I$17*(1+I$16)^0.5</f>
        <v>221.1902324775572</v>
      </c>
      <c r="P43" s="224">
        <f>+H43/J$17*(1+J$16)^0.5</f>
        <v>202.66259656722812</v>
      </c>
      <c r="Q43" s="225">
        <f>+I43/K$17*(1+K$16)^0.5</f>
        <v>196.07739638593253</v>
      </c>
      <c r="R43" s="225">
        <f>+J43/L$17*(1+L$16)^0.5</f>
        <v>244.83504077537745</v>
      </c>
      <c r="S43" s="226">
        <f>+K43/M$17*(1+M$16)^0.5</f>
        <v>268.33023859249289</v>
      </c>
      <c r="T43" s="98"/>
      <c r="U43"/>
      <c r="V43"/>
      <c r="W43" s="94"/>
      <c r="X43"/>
      <c r="Y43"/>
    </row>
    <row r="44" spans="1:26" x14ac:dyDescent="0.25">
      <c r="B44" s="53" t="s">
        <v>19</v>
      </c>
      <c r="C44" s="54"/>
      <c r="D44" s="55"/>
      <c r="E44" s="55"/>
      <c r="F44" s="55"/>
      <c r="G44" s="56"/>
      <c r="H44" s="54"/>
      <c r="I44" s="55"/>
      <c r="J44" s="55"/>
      <c r="K44" s="287"/>
      <c r="L44" s="99"/>
      <c r="M44" s="81"/>
      <c r="N44" s="61"/>
      <c r="O44" s="62"/>
      <c r="P44" s="63"/>
      <c r="Q44" s="64"/>
      <c r="R44" s="64"/>
      <c r="S44" s="100"/>
      <c r="T44" s="101"/>
      <c r="U44"/>
      <c r="V44"/>
      <c r="W44"/>
      <c r="X44"/>
      <c r="Y44"/>
      <c r="Z44" s="46"/>
    </row>
    <row r="45" spans="1:26" x14ac:dyDescent="0.25">
      <c r="B45" s="227" t="str">
        <f>B30</f>
        <v>Debt raising costs (clause 12.1 (h)(iii))</v>
      </c>
      <c r="C45" s="67"/>
      <c r="D45" s="68"/>
      <c r="E45" s="200">
        <v>0</v>
      </c>
      <c r="F45" s="200"/>
      <c r="G45" s="273">
        <v>0</v>
      </c>
      <c r="H45" s="70">
        <f>+'[1]Input|Reported opex'!J$53*-1</f>
        <v>0</v>
      </c>
      <c r="I45" s="70">
        <f>+'[1]Input|Reported opex'!K$53*-1</f>
        <v>0</v>
      </c>
      <c r="J45" s="70">
        <f>+'[1]Input|Reported opex'!L$53*-1</f>
        <v>0</v>
      </c>
      <c r="K45" s="70">
        <f>+'[1]Input|Reported opex'!M$53*-1</f>
        <v>0</v>
      </c>
      <c r="L45" s="99"/>
      <c r="M45" s="71"/>
      <c r="N45" s="228">
        <f t="shared" ref="N45:N52" si="11">+LOOKUP(dms_PRCP_BaseYear,C$42:G$42,C45:G45)/LOOKUP(dms_PRCP_BaseYear,C$14:N$14,C$17:N$17)*(1+LOOKUP(dms_PRCP_BaseYear,C$14:N$14,C$16:N$16))^0.5</f>
        <v>0</v>
      </c>
      <c r="O45" s="229">
        <f t="shared" ref="O45:S52" si="12">G45/I$17*(1+I$16)^0.5</f>
        <v>0</v>
      </c>
      <c r="P45" s="230">
        <f t="shared" si="12"/>
        <v>0</v>
      </c>
      <c r="Q45" s="230">
        <f t="shared" si="12"/>
        <v>0</v>
      </c>
      <c r="R45" s="230">
        <f t="shared" si="12"/>
        <v>0</v>
      </c>
      <c r="S45" s="231">
        <f t="shared" si="12"/>
        <v>0</v>
      </c>
      <c r="T45" s="102"/>
      <c r="U45"/>
      <c r="V45"/>
      <c r="W45"/>
      <c r="X45"/>
      <c r="Y45"/>
      <c r="Z45" s="46"/>
    </row>
    <row r="46" spans="1:26" x14ac:dyDescent="0.25">
      <c r="B46" s="227" t="str">
        <f>B31</f>
        <v>Unaccounted for gas (UAG) (clause 12.1 (h)(i))</v>
      </c>
      <c r="C46" s="67"/>
      <c r="D46" s="68"/>
      <c r="E46" s="200">
        <v>-21.301402330000005</v>
      </c>
      <c r="F46" s="200"/>
      <c r="G46" s="273">
        <v>-27.359160448391187</v>
      </c>
      <c r="H46" s="70">
        <f>+'[1]Input|Reported opex'!J$51*-1</f>
        <v>-24.787949999999999</v>
      </c>
      <c r="I46" s="70">
        <f>+'[1]Input|Reported opex'!K$51*-1</f>
        <v>-27.228831249999999</v>
      </c>
      <c r="J46" s="70">
        <f>+'[1]Input|Reported opex'!L$51*-1</f>
        <v>-49.155811920000005</v>
      </c>
      <c r="K46" s="70">
        <f>+'[1]Input|Reported opex'!M$51*-1</f>
        <v>-71.003595469999993</v>
      </c>
      <c r="L46" s="99"/>
      <c r="M46" s="81"/>
      <c r="N46" s="228">
        <f t="shared" si="11"/>
        <v>-27.119742215644372</v>
      </c>
      <c r="O46" s="229">
        <f t="shared" si="12"/>
        <v>-33.994542763659972</v>
      </c>
      <c r="P46" s="230">
        <f t="shared" si="12"/>
        <v>-30.276786123183768</v>
      </c>
      <c r="Q46" s="230">
        <f t="shared" si="12"/>
        <v>-31.677699220230554</v>
      </c>
      <c r="R46" s="230">
        <f t="shared" si="12"/>
        <v>-53.906609949626606</v>
      </c>
      <c r="S46" s="231">
        <f t="shared" si="12"/>
        <v>-74.402780710760339</v>
      </c>
      <c r="T46" s="102"/>
      <c r="U46"/>
      <c r="V46" s="354" t="s">
        <v>46</v>
      </c>
      <c r="W46" s="355"/>
      <c r="X46"/>
      <c r="Y46"/>
      <c r="Z46" s="46"/>
    </row>
    <row r="47" spans="1:26" x14ac:dyDescent="0.25">
      <c r="B47" s="227" t="str">
        <f>B32</f>
        <v>License fees (clause 12.1(h)(ii))</v>
      </c>
      <c r="C47" s="67"/>
      <c r="D47" s="68"/>
      <c r="E47" s="200">
        <v>-4.8172158700000001</v>
      </c>
      <c r="F47" s="200"/>
      <c r="G47" s="273">
        <v>-3.51904102</v>
      </c>
      <c r="H47" s="70">
        <f>+'[1]Input|Reported opex'!J$52*-1</f>
        <v>-4.6470276100000003</v>
      </c>
      <c r="I47" s="70">
        <f>+'[1]Input|Reported opex'!K$52*-1</f>
        <v>-3.6196330900000002</v>
      </c>
      <c r="J47" s="70">
        <f>+'[1]Input|Reported opex'!L$52*-1</f>
        <v>-4.3829880999999995</v>
      </c>
      <c r="K47" s="70">
        <f>+'[1]Input|Reported opex'!M$52*-1</f>
        <v>-4.377704640000001</v>
      </c>
      <c r="L47" s="99"/>
      <c r="M47" s="81"/>
      <c r="N47" s="228">
        <f t="shared" si="11"/>
        <v>-6.1330071404510669</v>
      </c>
      <c r="O47" s="229">
        <f t="shared" si="12"/>
        <v>-4.372509553687645</v>
      </c>
      <c r="P47" s="230">
        <f t="shared" si="12"/>
        <v>-5.6760264990247213</v>
      </c>
      <c r="Q47" s="230">
        <f t="shared" si="12"/>
        <v>-4.2110381918288802</v>
      </c>
      <c r="R47" s="230">
        <f t="shared" si="12"/>
        <v>-4.8065939853680471</v>
      </c>
      <c r="S47" s="231">
        <f t="shared" si="12"/>
        <v>-4.5872803509509117</v>
      </c>
      <c r="T47" s="102"/>
      <c r="U47"/>
      <c r="V47" s="356"/>
      <c r="W47" s="357"/>
      <c r="X47"/>
      <c r="Y47"/>
      <c r="Z47" s="46"/>
    </row>
    <row r="48" spans="1:26" x14ac:dyDescent="0.25">
      <c r="B48" s="227" t="str">
        <f>B33</f>
        <v>Carbon costs (clause 12.1(h)(iv)))</v>
      </c>
      <c r="C48" s="67"/>
      <c r="D48" s="68"/>
      <c r="E48" s="200"/>
      <c r="F48" s="200"/>
      <c r="G48" s="273"/>
      <c r="H48" s="70"/>
      <c r="I48" s="70"/>
      <c r="J48" s="70"/>
      <c r="K48" s="70"/>
      <c r="L48" s="99"/>
      <c r="M48" s="81"/>
      <c r="N48" s="228">
        <f t="shared" si="11"/>
        <v>0</v>
      </c>
      <c r="O48" s="229">
        <f t="shared" si="12"/>
        <v>0</v>
      </c>
      <c r="P48" s="230">
        <f t="shared" si="12"/>
        <v>0</v>
      </c>
      <c r="Q48" s="230">
        <f t="shared" si="12"/>
        <v>0</v>
      </c>
      <c r="R48" s="230">
        <f t="shared" si="12"/>
        <v>0</v>
      </c>
      <c r="S48" s="231">
        <f t="shared" si="12"/>
        <v>0</v>
      </c>
      <c r="T48" s="102"/>
      <c r="U48"/>
      <c r="V48" s="356"/>
      <c r="W48" s="357"/>
      <c r="X48"/>
      <c r="Y48"/>
      <c r="Z48" s="46"/>
    </row>
    <row r="49" spans="1:26" x14ac:dyDescent="0.25">
      <c r="B49" s="227"/>
      <c r="C49" s="67"/>
      <c r="D49" s="68"/>
      <c r="E49" s="68"/>
      <c r="F49" s="68"/>
      <c r="G49" s="273"/>
      <c r="H49" s="70"/>
      <c r="I49" s="70"/>
      <c r="J49" s="70"/>
      <c r="K49" s="70"/>
      <c r="L49" s="99"/>
      <c r="M49" s="81"/>
      <c r="N49" s="228">
        <f t="shared" si="11"/>
        <v>0</v>
      </c>
      <c r="O49" s="229">
        <f t="shared" si="12"/>
        <v>0</v>
      </c>
      <c r="P49" s="230">
        <f t="shared" si="12"/>
        <v>0</v>
      </c>
      <c r="Q49" s="230">
        <f t="shared" si="12"/>
        <v>0</v>
      </c>
      <c r="R49" s="230">
        <f t="shared" si="12"/>
        <v>0</v>
      </c>
      <c r="S49" s="231">
        <f t="shared" si="12"/>
        <v>0</v>
      </c>
      <c r="T49" s="102"/>
      <c r="U49"/>
      <c r="V49" s="356"/>
      <c r="W49" s="357"/>
      <c r="X49"/>
      <c r="Y49"/>
      <c r="Z49" s="46"/>
    </row>
    <row r="50" spans="1:26" ht="15" customHeight="1" x14ac:dyDescent="0.25">
      <c r="B50" s="103"/>
      <c r="C50" s="67"/>
      <c r="D50" s="68"/>
      <c r="E50" s="68"/>
      <c r="F50" s="68"/>
      <c r="G50" s="273"/>
      <c r="H50" s="70"/>
      <c r="I50" s="74"/>
      <c r="J50" s="74"/>
      <c r="K50" s="74"/>
      <c r="L50" s="99"/>
      <c r="M50" s="104"/>
      <c r="N50" s="228">
        <f t="shared" si="11"/>
        <v>0</v>
      </c>
      <c r="O50" s="229">
        <f t="shared" si="12"/>
        <v>0</v>
      </c>
      <c r="P50" s="230">
        <f t="shared" si="12"/>
        <v>0</v>
      </c>
      <c r="Q50" s="230">
        <f t="shared" si="12"/>
        <v>0</v>
      </c>
      <c r="R50" s="230">
        <f t="shared" si="12"/>
        <v>0</v>
      </c>
      <c r="S50" s="231">
        <f t="shared" si="12"/>
        <v>0</v>
      </c>
      <c r="T50" s="105"/>
      <c r="U50"/>
      <c r="V50" s="356"/>
      <c r="W50" s="357"/>
      <c r="X50"/>
      <c r="Y50"/>
      <c r="Z50" s="106"/>
    </row>
    <row r="51" spans="1:26" ht="15" customHeight="1" x14ac:dyDescent="0.25">
      <c r="B51" s="103" t="s">
        <v>20</v>
      </c>
      <c r="C51" s="67"/>
      <c r="D51" s="68"/>
      <c r="E51" s="200">
        <v>1.4224035400000001</v>
      </c>
      <c r="F51" s="77"/>
      <c r="G51" s="284">
        <v>-1.5570563100000001</v>
      </c>
      <c r="H51" s="70">
        <f>+'[1]Input|Reported opex'!J$54*-1</f>
        <v>8.5065209999999614E-2</v>
      </c>
      <c r="I51" s="70">
        <f>+'[1]Input|Reported opex'!K$54*-1</f>
        <v>-0.29392771999999995</v>
      </c>
      <c r="J51" s="70">
        <f>+'[1]Input|Reported opex'!L$54*-1</f>
        <v>1.02486568</v>
      </c>
      <c r="K51" s="70">
        <f>+'[1]Input|Reported opex'!M$54*-1</f>
        <v>-0.68863700639999981</v>
      </c>
      <c r="L51" s="99"/>
      <c r="M51" s="104"/>
      <c r="N51" s="228">
        <f t="shared" si="11"/>
        <v>1.8109238412483424</v>
      </c>
      <c r="O51" s="229">
        <f t="shared" si="12"/>
        <v>-1.9346871924512634</v>
      </c>
      <c r="P51" s="230">
        <f t="shared" si="12"/>
        <v>0.10390133793612225</v>
      </c>
      <c r="Q51" s="230">
        <f t="shared" si="12"/>
        <v>-0.34195202214741194</v>
      </c>
      <c r="R51" s="230">
        <f t="shared" si="12"/>
        <v>1.1239166296842409</v>
      </c>
      <c r="S51" s="231">
        <f t="shared" si="12"/>
        <v>-0.72160441787968033</v>
      </c>
      <c r="T51" s="105"/>
      <c r="U51"/>
      <c r="V51" s="356"/>
      <c r="W51" s="357"/>
      <c r="X51"/>
      <c r="Y51"/>
      <c r="Z51" s="106"/>
    </row>
    <row r="52" spans="1:26" ht="15.75" customHeight="1" thickBot="1" x14ac:dyDescent="0.3">
      <c r="B52" s="107"/>
      <c r="C52" s="108"/>
      <c r="D52" s="77"/>
      <c r="E52" s="77"/>
      <c r="F52" s="77"/>
      <c r="G52" s="265"/>
      <c r="H52" s="70"/>
      <c r="I52" s="70"/>
      <c r="J52" s="269"/>
      <c r="K52" s="289"/>
      <c r="L52" s="109"/>
      <c r="M52" s="104"/>
      <c r="N52" s="232">
        <f t="shared" si="11"/>
        <v>0</v>
      </c>
      <c r="O52" s="233">
        <f t="shared" si="12"/>
        <v>0</v>
      </c>
      <c r="P52" s="234">
        <f t="shared" si="12"/>
        <v>0</v>
      </c>
      <c r="Q52" s="234">
        <f t="shared" si="12"/>
        <v>0</v>
      </c>
      <c r="R52" s="234">
        <f t="shared" si="12"/>
        <v>0</v>
      </c>
      <c r="S52" s="235">
        <f t="shared" si="12"/>
        <v>0</v>
      </c>
      <c r="T52" s="110"/>
      <c r="U52"/>
      <c r="V52" s="356"/>
      <c r="W52" s="357"/>
      <c r="X52"/>
      <c r="Y52"/>
      <c r="Z52" s="106"/>
    </row>
    <row r="53" spans="1:26" s="116" customFormat="1" ht="15.75" customHeight="1" thickBot="1" x14ac:dyDescent="0.3">
      <c r="A53" s="1"/>
      <c r="B53" s="111" t="s">
        <v>21</v>
      </c>
      <c r="C53" s="84"/>
      <c r="D53" s="84"/>
      <c r="E53" s="209">
        <f>SUM(E43:E52)</f>
        <v>149.1595562517501</v>
      </c>
      <c r="F53" s="85"/>
      <c r="G53" s="210">
        <f>SUM(G43:G52)</f>
        <v>145.58093446878175</v>
      </c>
      <c r="H53" s="214">
        <f>SUM(H43:H52)</f>
        <v>136.57226606833885</v>
      </c>
      <c r="I53" s="215">
        <f>SUM(I43:I52)</f>
        <v>137.39757358000011</v>
      </c>
      <c r="J53" s="288">
        <f>SUM(J43:J52)</f>
        <v>170.74375571000004</v>
      </c>
      <c r="K53" s="288">
        <f>SUM(K43:K52)</f>
        <v>180.00129478359983</v>
      </c>
      <c r="L53" s="112"/>
      <c r="M53" s="113"/>
      <c r="N53" s="213">
        <f t="shared" ref="N53:S53" si="13">N43+SUM(N45:N52)</f>
        <v>189.90152159373667</v>
      </c>
      <c r="O53" s="210">
        <f t="shared" si="13"/>
        <v>180.88849296775834</v>
      </c>
      <c r="P53" s="214">
        <f t="shared" si="13"/>
        <v>166.81368528295576</v>
      </c>
      <c r="Q53" s="215">
        <f t="shared" si="13"/>
        <v>159.84670695172568</v>
      </c>
      <c r="R53" s="215">
        <f t="shared" si="13"/>
        <v>187.24575347006703</v>
      </c>
      <c r="S53" s="215">
        <f t="shared" si="13"/>
        <v>188.61857311290197</v>
      </c>
      <c r="T53" s="216">
        <f>(T37-(LOOKUP(U53,P27:T27,P37:T37)-LOOKUP(U53,P42:T42,P53:T53)))+U54</f>
        <v>193.64384653792064</v>
      </c>
      <c r="U53" s="114" t="s">
        <v>30</v>
      </c>
      <c r="V53" s="358"/>
      <c r="W53" s="359"/>
      <c r="X53"/>
      <c r="Y53"/>
      <c r="Z53" s="115"/>
    </row>
    <row r="54" spans="1:26" customFormat="1" x14ac:dyDescent="0.25">
      <c r="A54" s="1"/>
      <c r="P54" s="275"/>
      <c r="Q54" s="275"/>
      <c r="R54" s="275"/>
      <c r="S54" s="275"/>
      <c r="U54" s="184">
        <v>0</v>
      </c>
      <c r="V54" s="117" t="s">
        <v>23</v>
      </c>
    </row>
    <row r="55" spans="1:26" customFormat="1" x14ac:dyDescent="0.25">
      <c r="A55" s="1"/>
      <c r="B55" s="277"/>
      <c r="F55" s="118"/>
      <c r="G55" s="118"/>
      <c r="H55" s="118"/>
      <c r="I55" s="118"/>
      <c r="J55" s="118"/>
      <c r="K55" s="118"/>
      <c r="N55" s="276"/>
      <c r="O55" s="276"/>
      <c r="P55" s="276"/>
      <c r="Q55" s="276"/>
      <c r="R55" s="276"/>
      <c r="S55" s="276"/>
      <c r="V55" s="117"/>
    </row>
    <row r="56" spans="1:26" customFormat="1" ht="15.75" thickBot="1" x14ac:dyDescent="0.3">
      <c r="A56" s="1"/>
      <c r="B56" s="277"/>
      <c r="E56" s="279"/>
      <c r="F56" s="118"/>
      <c r="G56" s="279"/>
      <c r="I56" s="279"/>
      <c r="J56" s="279"/>
      <c r="K56" s="279"/>
      <c r="V56" s="117"/>
    </row>
    <row r="57" spans="1:26" s="123" customFormat="1" ht="18.75" thickBot="1" x14ac:dyDescent="0.3">
      <c r="A57" s="1"/>
      <c r="B57" s="278"/>
      <c r="C57" s="120"/>
      <c r="D57" s="120"/>
      <c r="E57" s="280"/>
      <c r="F57" s="121"/>
      <c r="G57" s="280"/>
      <c r="H57" s="280"/>
      <c r="I57" s="280"/>
      <c r="J57" s="280"/>
      <c r="K57" s="280"/>
      <c r="N57" s="124" t="s">
        <v>39</v>
      </c>
      <c r="O57" s="125"/>
      <c r="P57" s="126"/>
      <c r="Q57" s="125"/>
      <c r="R57" s="125"/>
      <c r="S57" s="125"/>
      <c r="T57" s="127"/>
      <c r="U57"/>
      <c r="V57"/>
      <c r="W57"/>
      <c r="X57"/>
      <c r="Y57"/>
      <c r="Z57"/>
    </row>
    <row r="58" spans="1:26" ht="15.75" thickBot="1" x14ac:dyDescent="0.3">
      <c r="B58" s="278"/>
      <c r="C58" s="45"/>
      <c r="D58" s="45"/>
      <c r="E58" s="281"/>
      <c r="F58" s="121"/>
      <c r="G58" s="281"/>
      <c r="H58" s="281"/>
      <c r="I58" s="281"/>
      <c r="J58" s="281"/>
      <c r="K58" s="281"/>
      <c r="L58" s="45"/>
      <c r="M58" s="45"/>
      <c r="N58" s="128"/>
      <c r="O58" s="129"/>
      <c r="P58" s="236">
        <f>(P37-P53)-(O37-O53)+(N37-N53)</f>
        <v>31.796055793324058</v>
      </c>
      <c r="Q58" s="237">
        <f>(Q37-Q53)-(P37-P53)</f>
        <v>19.862242533391708</v>
      </c>
      <c r="R58" s="237">
        <f>(R37-R53)-(Q37-Q53)</f>
        <v>-20.776932153327806</v>
      </c>
      <c r="S58" s="237">
        <f>(S37-S53)-(R37-R53)</f>
        <v>-1.2460840948339467</v>
      </c>
      <c r="T58" s="238">
        <f>(T37-T53)-(S37-S53)</f>
        <v>0</v>
      </c>
      <c r="U58"/>
      <c r="V58"/>
      <c r="W58"/>
      <c r="X58"/>
      <c r="Y58"/>
      <c r="Z58"/>
    </row>
    <row r="59" spans="1:26" ht="23.25" customHeight="1" thickBot="1" x14ac:dyDescent="0.3">
      <c r="B59" s="277"/>
      <c r="C59" s="130"/>
      <c r="D59" s="130"/>
      <c r="E59" s="283"/>
      <c r="F59" s="131"/>
      <c r="G59" s="283"/>
      <c r="H59" s="283"/>
      <c r="I59" s="283"/>
      <c r="J59" s="283"/>
      <c r="K59" s="283"/>
      <c r="L59" s="45"/>
      <c r="M59" s="34"/>
      <c r="N59" s="132"/>
      <c r="O59" s="132"/>
      <c r="P59" s="132"/>
      <c r="Q59" s="132"/>
      <c r="R59" s="132"/>
      <c r="S59" s="132"/>
      <c r="T59" s="132"/>
      <c r="U59"/>
      <c r="V59"/>
      <c r="W59"/>
      <c r="X59"/>
      <c r="Y59"/>
      <c r="Z59"/>
    </row>
    <row r="60" spans="1:26" s="123" customFormat="1" ht="18.75" thickBot="1" x14ac:dyDescent="0.25">
      <c r="A60" s="1"/>
      <c r="B60" s="119"/>
      <c r="F60" s="121"/>
      <c r="G60" s="121"/>
      <c r="H60" s="122"/>
      <c r="I60" s="122"/>
      <c r="J60" s="122"/>
      <c r="K60" s="122"/>
      <c r="N60" s="133" t="s">
        <v>24</v>
      </c>
      <c r="O60" s="134"/>
      <c r="P60" s="125"/>
      <c r="Q60" s="125"/>
      <c r="R60" s="125"/>
      <c r="S60" s="125"/>
      <c r="T60" s="125"/>
      <c r="U60" s="125"/>
      <c r="V60" s="125"/>
      <c r="W60" s="125"/>
      <c r="X60" s="125"/>
      <c r="Y60" s="135"/>
      <c r="Z60" s="136"/>
    </row>
    <row r="61" spans="1:26" ht="30" customHeight="1" x14ac:dyDescent="0.25">
      <c r="B61" s="119"/>
      <c r="C61" s="130"/>
      <c r="D61" s="130"/>
      <c r="E61" s="130"/>
      <c r="F61" s="121"/>
      <c r="G61" s="130"/>
      <c r="H61" s="130"/>
      <c r="I61" s="130"/>
      <c r="J61" s="130"/>
      <c r="K61" s="130"/>
      <c r="L61" s="45"/>
      <c r="M61" s="34"/>
      <c r="N61" s="137"/>
      <c r="O61" s="138"/>
      <c r="P61" s="360" t="s">
        <v>13</v>
      </c>
      <c r="Q61" s="361"/>
      <c r="R61" s="361"/>
      <c r="S61" s="361"/>
      <c r="T61" s="361"/>
      <c r="U61" s="362" t="s">
        <v>25</v>
      </c>
      <c r="V61" s="363"/>
      <c r="W61" s="363"/>
      <c r="X61" s="363"/>
      <c r="Y61" s="363"/>
      <c r="Z61" s="139"/>
    </row>
    <row r="62" spans="1:26" x14ac:dyDescent="0.25">
      <c r="B62" s="119"/>
      <c r="C62" s="130"/>
      <c r="D62" s="130"/>
      <c r="E62" s="130"/>
      <c r="F62" s="121"/>
      <c r="G62" s="121"/>
      <c r="H62" s="121"/>
      <c r="I62" s="121"/>
      <c r="J62" s="121"/>
      <c r="K62" s="121"/>
      <c r="L62" s="45"/>
      <c r="M62" s="34"/>
      <c r="N62" s="140"/>
      <c r="O62" s="141"/>
      <c r="P62" s="142" t="s">
        <v>38</v>
      </c>
      <c r="Q62" s="143"/>
      <c r="R62" s="143"/>
      <c r="S62" s="143"/>
      <c r="T62" s="143"/>
      <c r="U62" s="143"/>
      <c r="V62" s="143"/>
      <c r="W62" s="144"/>
      <c r="X62" s="145"/>
      <c r="Y62" s="146"/>
      <c r="Z62" s="147"/>
    </row>
    <row r="63" spans="1:26" ht="15.75" thickBot="1" x14ac:dyDescent="0.3">
      <c r="C63" s="130"/>
      <c r="D63" s="130"/>
      <c r="E63" s="130"/>
      <c r="F63" s="130"/>
      <c r="G63" s="45"/>
      <c r="H63" s="45"/>
      <c r="I63" s="45"/>
      <c r="J63" s="45"/>
      <c r="K63" s="45"/>
      <c r="L63" s="45"/>
      <c r="M63" s="34"/>
      <c r="N63" s="140"/>
      <c r="O63" s="141"/>
      <c r="P63" s="239" t="str">
        <f>+P42</f>
        <v>2020-21</v>
      </c>
      <c r="Q63" s="240" t="str">
        <f>+Q42</f>
        <v>2021-22</v>
      </c>
      <c r="R63" s="240" t="str">
        <f>+R42</f>
        <v>2022-23</v>
      </c>
      <c r="S63" s="240" t="str">
        <f>+S42</f>
        <v>2023-24</v>
      </c>
      <c r="T63" s="240" t="str">
        <f>+T42</f>
        <v>2024-25</v>
      </c>
      <c r="U63" s="241" t="str">
        <f>+(LEFT(T63,4)+1)&amp;"-"&amp;(RIGHT(T63,2)+1)</f>
        <v>2025-26</v>
      </c>
      <c r="V63" s="241" t="str">
        <f>+(LEFT(U63,4)+1)&amp;"-"&amp;(RIGHT(U63,2)+1)</f>
        <v>2026-27</v>
      </c>
      <c r="W63" s="241" t="str">
        <f>+(LEFT(V63,4)+1)&amp;"-"&amp;(RIGHT(V63,2)+1)</f>
        <v>2027-28</v>
      </c>
      <c r="X63" s="241" t="str">
        <f>+(LEFT(W63,4)+1)&amp;"-"&amp;(RIGHT(W63,2)+1)</f>
        <v>2028-29</v>
      </c>
      <c r="Y63" s="241" t="str">
        <f>+(LEFT(X63,4)+1)&amp;"-"&amp;(RIGHT(X63,2)+1)</f>
        <v>2029-30</v>
      </c>
      <c r="Z63" s="148" t="s">
        <v>26</v>
      </c>
    </row>
    <row r="64" spans="1:26" ht="15.75" thickBot="1" x14ac:dyDescent="0.3">
      <c r="B64" s="45"/>
      <c r="C64" s="34"/>
      <c r="D64" s="34"/>
      <c r="E64" s="34"/>
      <c r="F64" s="34"/>
      <c r="G64" s="34"/>
      <c r="H64" s="45"/>
      <c r="I64" s="45"/>
      <c r="J64" s="45"/>
      <c r="K64" s="45"/>
      <c r="L64" s="45"/>
      <c r="M64" s="45"/>
      <c r="N64" s="364" t="s">
        <v>34</v>
      </c>
      <c r="O64" s="365"/>
      <c r="P64" s="149"/>
      <c r="Q64" s="242">
        <f>$P$58</f>
        <v>31.796055793324058</v>
      </c>
      <c r="R64" s="243">
        <f>$P$58</f>
        <v>31.796055793324058</v>
      </c>
      <c r="S64" s="244">
        <f>$P$58</f>
        <v>31.796055793324058</v>
      </c>
      <c r="T64" s="243">
        <f>$P$58</f>
        <v>31.796055793324058</v>
      </c>
      <c r="U64" s="245">
        <f>$P$58</f>
        <v>31.796055793324058</v>
      </c>
      <c r="V64" s="150"/>
      <c r="W64" s="150"/>
      <c r="X64" s="150"/>
      <c r="Y64" s="150"/>
      <c r="Z64" s="151"/>
    </row>
    <row r="65" spans="1:26" ht="15.75" thickBot="1" x14ac:dyDescent="0.3">
      <c r="B65" s="45"/>
      <c r="C65" s="45"/>
      <c r="D65" s="45"/>
      <c r="E65" s="45"/>
      <c r="F65" s="45"/>
      <c r="G65" s="45"/>
      <c r="H65" s="45"/>
      <c r="I65" s="45"/>
      <c r="J65" s="45"/>
      <c r="K65" s="45"/>
      <c r="L65" s="45"/>
      <c r="M65" s="45"/>
      <c r="N65" s="350" t="s">
        <v>36</v>
      </c>
      <c r="O65" s="351"/>
      <c r="P65" s="149"/>
      <c r="Q65" s="149"/>
      <c r="R65" s="246">
        <f>$Q$58</f>
        <v>19.862242533391708</v>
      </c>
      <c r="S65" s="247">
        <f>$Q$58</f>
        <v>19.862242533391708</v>
      </c>
      <c r="T65" s="248">
        <f>$Q$58</f>
        <v>19.862242533391708</v>
      </c>
      <c r="U65" s="247">
        <f>$Q$58</f>
        <v>19.862242533391708</v>
      </c>
      <c r="V65" s="245">
        <f>$Q$58</f>
        <v>19.862242533391708</v>
      </c>
      <c r="W65" s="150"/>
      <c r="X65" s="150"/>
      <c r="Y65" s="150"/>
      <c r="Z65" s="151"/>
    </row>
    <row r="66" spans="1:26" ht="15.75" thickBot="1" x14ac:dyDescent="0.3">
      <c r="B66" s="45"/>
      <c r="C66" s="45"/>
      <c r="D66" s="45"/>
      <c r="E66" s="45"/>
      <c r="F66" s="45"/>
      <c r="G66" s="45"/>
      <c r="H66" s="45"/>
      <c r="I66" s="45"/>
      <c r="J66" s="45"/>
      <c r="K66" s="45"/>
      <c r="L66" s="45"/>
      <c r="M66" s="45"/>
      <c r="N66" s="350" t="s">
        <v>32</v>
      </c>
      <c r="O66" s="351"/>
      <c r="P66" s="150"/>
      <c r="Q66" s="150"/>
      <c r="R66" s="149"/>
      <c r="S66" s="232">
        <f>$R$58</f>
        <v>-20.776932153327806</v>
      </c>
      <c r="T66" s="248">
        <f>$R$58</f>
        <v>-20.776932153327806</v>
      </c>
      <c r="U66" s="247">
        <f>$R$58</f>
        <v>-20.776932153327806</v>
      </c>
      <c r="V66" s="248">
        <f>$R$58</f>
        <v>-20.776932153327806</v>
      </c>
      <c r="W66" s="249">
        <f>$R$58</f>
        <v>-20.776932153327806</v>
      </c>
      <c r="X66" s="152"/>
      <c r="Y66" s="150"/>
      <c r="Z66" s="151"/>
    </row>
    <row r="67" spans="1:26" ht="15.75" thickBot="1" x14ac:dyDescent="0.3">
      <c r="B67" s="45"/>
      <c r="C67" s="45"/>
      <c r="D67" s="45"/>
      <c r="E67" s="45"/>
      <c r="F67" s="45"/>
      <c r="G67" s="45"/>
      <c r="H67" s="45"/>
      <c r="I67" s="45"/>
      <c r="J67" s="45"/>
      <c r="K67" s="45"/>
      <c r="L67" s="45"/>
      <c r="M67" s="45"/>
      <c r="N67" s="350" t="s">
        <v>30</v>
      </c>
      <c r="O67" s="351"/>
      <c r="P67" s="150"/>
      <c r="Q67" s="150"/>
      <c r="R67" s="150"/>
      <c r="S67" s="149"/>
      <c r="T67" s="246">
        <f>$S$58</f>
        <v>-1.2460840948339467</v>
      </c>
      <c r="U67" s="248">
        <f>$S$58</f>
        <v>-1.2460840948339467</v>
      </c>
      <c r="V67" s="250">
        <f>$S$58</f>
        <v>-1.2460840948339467</v>
      </c>
      <c r="W67" s="247">
        <f>$S$58</f>
        <v>-1.2460840948339467</v>
      </c>
      <c r="X67" s="251">
        <f>$S$58</f>
        <v>-1.2460840948339467</v>
      </c>
      <c r="Y67" s="152"/>
      <c r="Z67" s="151"/>
    </row>
    <row r="68" spans="1:26" ht="15.75" thickBot="1" x14ac:dyDescent="0.3">
      <c r="B68" s="153"/>
      <c r="C68" s="153"/>
      <c r="D68" s="153"/>
      <c r="E68" s="153"/>
      <c r="F68" s="153"/>
      <c r="G68" s="153"/>
      <c r="H68" s="153"/>
      <c r="I68" s="153"/>
      <c r="J68" s="154"/>
      <c r="K68" s="154"/>
      <c r="L68" s="154"/>
      <c r="M68" s="154"/>
      <c r="N68" s="352" t="s">
        <v>33</v>
      </c>
      <c r="O68" s="353"/>
      <c r="P68" s="155"/>
      <c r="Q68" s="155"/>
      <c r="R68" s="150"/>
      <c r="S68" s="155"/>
      <c r="T68" s="149"/>
      <c r="U68" s="232">
        <f>+$T$58</f>
        <v>0</v>
      </c>
      <c r="V68" s="252">
        <f>+$T$58</f>
        <v>0</v>
      </c>
      <c r="W68" s="253">
        <f>+$T$58</f>
        <v>0</v>
      </c>
      <c r="X68" s="254">
        <f>+$T$58</f>
        <v>0</v>
      </c>
      <c r="Y68" s="255">
        <f>+$T$58</f>
        <v>0</v>
      </c>
      <c r="Z68" s="151"/>
    </row>
    <row r="69" spans="1:26" s="116" customFormat="1" ht="15.75" thickBot="1" x14ac:dyDescent="0.3">
      <c r="A69" s="1"/>
      <c r="B69" s="153"/>
      <c r="C69" s="153"/>
      <c r="D69" s="153"/>
      <c r="E69" s="153"/>
      <c r="F69" s="153"/>
      <c r="G69" s="153"/>
      <c r="H69" s="153"/>
      <c r="I69" s="153"/>
      <c r="J69" s="154"/>
      <c r="K69" s="154"/>
      <c r="L69" s="154"/>
      <c r="M69" s="154"/>
      <c r="N69" s="156" t="s">
        <v>41</v>
      </c>
      <c r="O69" s="157"/>
      <c r="P69" s="158"/>
      <c r="Q69" s="158"/>
      <c r="R69" s="158"/>
      <c r="S69" s="158"/>
      <c r="T69" s="159"/>
      <c r="U69" s="256">
        <f>+SUM(U64:U68)</f>
        <v>29.635282078554013</v>
      </c>
      <c r="V69" s="257">
        <f>+SUM(V65:V68)</f>
        <v>-2.1607737147700448</v>
      </c>
      <c r="W69" s="258">
        <f>+SUM(W66:W68)</f>
        <v>-22.023016248161753</v>
      </c>
      <c r="X69" s="259">
        <f>+SUM(X67:X68)</f>
        <v>-1.2460840948339467</v>
      </c>
      <c r="Y69" s="259">
        <f>+SUM(Y68)</f>
        <v>0</v>
      </c>
      <c r="Z69" s="260">
        <f>+SUM(U69:Y69)</f>
        <v>4.2054080207882691</v>
      </c>
    </row>
    <row r="70" spans="1:26" ht="15.75" thickBot="1" x14ac:dyDescent="0.3">
      <c r="B70" s="153"/>
      <c r="C70" s="153"/>
      <c r="D70" s="153"/>
      <c r="E70" s="153"/>
      <c r="F70" s="153"/>
      <c r="G70" s="153"/>
      <c r="H70" s="153"/>
      <c r="I70" s="153"/>
      <c r="J70" s="154"/>
      <c r="K70" s="154"/>
      <c r="L70" s="154"/>
      <c r="M70" s="154"/>
      <c r="N70" s="160"/>
      <c r="O70" s="160"/>
      <c r="P70" s="160"/>
      <c r="Q70" s="160"/>
      <c r="R70" s="160"/>
      <c r="S70" s="160"/>
      <c r="T70" s="160"/>
      <c r="U70" s="161"/>
      <c r="V70" s="161"/>
      <c r="W70" s="161"/>
      <c r="X70" s="161"/>
      <c r="Y70" s="161"/>
      <c r="Z70" s="106"/>
    </row>
    <row r="71" spans="1:26" ht="15.75" thickBot="1" x14ac:dyDescent="0.3">
      <c r="B71" s="153"/>
      <c r="C71" s="153"/>
      <c r="D71" s="153"/>
      <c r="E71" s="153"/>
      <c r="F71" s="153"/>
      <c r="G71" s="153"/>
      <c r="H71" s="153"/>
      <c r="I71" s="153"/>
      <c r="J71" s="153"/>
      <c r="K71" s="153"/>
      <c r="L71" s="153"/>
      <c r="M71" s="153"/>
      <c r="N71" s="162" t="s">
        <v>40</v>
      </c>
      <c r="O71" s="163"/>
      <c r="P71" s="164"/>
      <c r="Q71" s="164"/>
      <c r="R71" s="164"/>
      <c r="S71" s="164"/>
      <c r="T71" s="165"/>
      <c r="U71" s="261">
        <f>U69</f>
        <v>29.635282078554013</v>
      </c>
      <c r="V71" s="261">
        <f>V69</f>
        <v>-2.1607737147700448</v>
      </c>
      <c r="W71" s="261">
        <f>W69</f>
        <v>-22.023016248161753</v>
      </c>
      <c r="X71" s="262">
        <f>X69</f>
        <v>-1.2460840948339467</v>
      </c>
      <c r="Y71" s="262">
        <f>Y69</f>
        <v>0</v>
      </c>
      <c r="Z71" s="260">
        <f>+SUM(U71:Y71)</f>
        <v>4.2054080207882691</v>
      </c>
    </row>
    <row r="72" spans="1:26" ht="15.75" thickBot="1" x14ac:dyDescent="0.3">
      <c r="B72" s="166"/>
      <c r="C72" s="166"/>
      <c r="D72" s="166"/>
      <c r="E72" s="166"/>
      <c r="F72" s="166"/>
      <c r="G72" s="166"/>
      <c r="H72" s="166"/>
      <c r="I72" s="166"/>
      <c r="J72" s="166"/>
      <c r="K72" s="166"/>
      <c r="L72" s="167"/>
      <c r="M72" s="167"/>
      <c r="N72" s="167"/>
      <c r="O72" s="167"/>
      <c r="P72" s="168"/>
      <c r="Q72" s="167"/>
      <c r="R72" s="167"/>
      <c r="S72" s="167"/>
      <c r="T72" s="168"/>
      <c r="U72" s="168"/>
      <c r="V72" s="168"/>
      <c r="W72" s="169"/>
      <c r="X72" s="169"/>
      <c r="Y72" s="166"/>
      <c r="Z72" s="166"/>
    </row>
    <row r="73" spans="1:26" s="172" customFormat="1" ht="19.5" thickBot="1" x14ac:dyDescent="0.3">
      <c r="A73" s="1"/>
      <c r="B73" s="295" t="s">
        <v>53</v>
      </c>
      <c r="C73" s="296"/>
      <c r="D73" s="296"/>
      <c r="E73" s="296"/>
      <c r="F73" s="296"/>
      <c r="G73" s="296"/>
      <c r="H73" s="297"/>
      <c r="I73" s="166"/>
      <c r="J73" s="170"/>
      <c r="K73" s="170"/>
      <c r="L73" s="170"/>
      <c r="M73" s="171"/>
      <c r="N73" s="180"/>
      <c r="O73" s="171"/>
      <c r="P73" s="171"/>
      <c r="Q73" s="171"/>
      <c r="R73" s="171"/>
      <c r="S73" s="171"/>
      <c r="T73" s="171"/>
      <c r="U73" s="182"/>
      <c r="V73" s="182"/>
      <c r="W73" s="182"/>
      <c r="X73" s="182"/>
      <c r="Y73" s="182"/>
      <c r="Z73" s="182"/>
    </row>
    <row r="74" spans="1:26" x14ac:dyDescent="0.25">
      <c r="B74" s="298"/>
      <c r="C74" s="299" t="s">
        <v>25</v>
      </c>
      <c r="D74" s="300"/>
      <c r="E74" s="300"/>
      <c r="F74" s="300"/>
      <c r="G74" s="301"/>
      <c r="H74" s="302"/>
      <c r="I74" s="166"/>
      <c r="J74" s="167"/>
      <c r="K74" s="167"/>
      <c r="L74" s="167"/>
      <c r="M74" s="173"/>
      <c r="N74" s="179"/>
      <c r="O74" s="153"/>
      <c r="P74" s="153"/>
      <c r="Q74" s="173"/>
      <c r="R74" s="173"/>
      <c r="S74" s="173"/>
      <c r="T74" s="174"/>
      <c r="U74" s="181"/>
      <c r="V74" s="181"/>
      <c r="W74" s="181"/>
      <c r="X74" s="181"/>
      <c r="Y74" s="181"/>
      <c r="Z74" s="285"/>
    </row>
    <row r="75" spans="1:26" s="22" customFormat="1" ht="15.75" thickBot="1" x14ac:dyDescent="0.3">
      <c r="A75" s="1"/>
      <c r="B75" s="298"/>
      <c r="C75" s="303" t="s">
        <v>38</v>
      </c>
      <c r="D75" s="304"/>
      <c r="E75" s="304"/>
      <c r="F75" s="304"/>
      <c r="G75" s="305"/>
      <c r="H75" s="306"/>
      <c r="I75" s="166"/>
    </row>
    <row r="76" spans="1:26" ht="15.75" thickBot="1" x14ac:dyDescent="0.3">
      <c r="B76" s="307"/>
      <c r="C76" s="308" t="s">
        <v>56</v>
      </c>
      <c r="D76" s="309" t="s">
        <v>57</v>
      </c>
      <c r="E76" s="309" t="s">
        <v>58</v>
      </c>
      <c r="F76" s="309" t="s">
        <v>59</v>
      </c>
      <c r="G76" s="309" t="s">
        <v>60</v>
      </c>
      <c r="H76" s="310"/>
      <c r="I76" s="166"/>
      <c r="J76" s="173"/>
      <c r="K76" s="173"/>
      <c r="L76" s="173"/>
      <c r="M76" s="175"/>
      <c r="N76" s="175"/>
      <c r="O76" s="175"/>
      <c r="P76" s="169"/>
      <c r="Q76" s="169"/>
      <c r="R76" s="166"/>
      <c r="S76" s="166"/>
      <c r="T76" s="166"/>
      <c r="U76" s="166"/>
      <c r="V76" s="166"/>
      <c r="W76" s="166"/>
    </row>
    <row r="77" spans="1:26" x14ac:dyDescent="0.25">
      <c r="B77" s="311" t="s">
        <v>54</v>
      </c>
      <c r="C77" s="312">
        <f>+SUM('[1]Output|Models'!O$13:O$16,'[1]Input|Step changes'!O$36)</f>
        <v>238.21082786287943</v>
      </c>
      <c r="D77" s="313">
        <f>+SUM('[1]Output|Models'!P$13:P$16,'[1]Input|Step changes'!P$36)</f>
        <v>231.06739830963369</v>
      </c>
      <c r="E77" s="313">
        <f>+SUM('[1]Output|Models'!Q$13:Q$16,'[1]Input|Step changes'!Q$36)</f>
        <v>228.88515506153075</v>
      </c>
      <c r="F77" s="313">
        <f>+SUM('[1]Output|Models'!R$13:R$16,'[1]Input|Step changes'!R$36)</f>
        <v>226.83690947612959</v>
      </c>
      <c r="G77" s="313">
        <f>+SUM('[1]Output|Models'!S$13:S$16,'[1]Input|Step changes'!S$36)</f>
        <v>230.14972138448059</v>
      </c>
      <c r="H77" s="314">
        <f>+SUM(C77:G77)</f>
        <v>1155.1500120946539</v>
      </c>
      <c r="I77" s="166"/>
      <c r="J77" s="167"/>
      <c r="K77" s="167"/>
      <c r="L77" s="167"/>
      <c r="M77" s="176"/>
      <c r="N77" s="176"/>
      <c r="O77" s="176"/>
      <c r="P77" s="169"/>
      <c r="Q77" s="169"/>
      <c r="R77" s="166"/>
      <c r="S77" s="166"/>
      <c r="T77" s="166"/>
      <c r="U77" s="166"/>
      <c r="V77" s="166"/>
      <c r="W77" s="166"/>
    </row>
    <row r="78" spans="1:26" x14ac:dyDescent="0.25">
      <c r="B78" s="315" t="s">
        <v>55</v>
      </c>
      <c r="C78" s="316"/>
      <c r="D78" s="317"/>
      <c r="E78" s="317"/>
      <c r="F78" s="317"/>
      <c r="G78" s="317"/>
      <c r="H78" s="318"/>
      <c r="I78" s="166"/>
      <c r="J78" s="167"/>
      <c r="K78" s="167"/>
      <c r="L78" s="167"/>
      <c r="M78" s="167"/>
      <c r="N78" s="167"/>
      <c r="O78" s="167"/>
      <c r="P78" s="169"/>
      <c r="Q78" s="177"/>
      <c r="R78" s="166"/>
      <c r="S78" s="166"/>
      <c r="T78" s="166"/>
      <c r="U78" s="166"/>
      <c r="V78" s="166"/>
      <c r="W78" s="166"/>
    </row>
    <row r="79" spans="1:26" x14ac:dyDescent="0.25">
      <c r="B79" s="319" t="str">
        <f>+'[1]Output|Models'!$C14</f>
        <v>UAG costs</v>
      </c>
      <c r="C79" s="320">
        <f>+'[1]Output|Models'!O14</f>
        <v>36.108636153228488</v>
      </c>
      <c r="D79" s="321">
        <f>+'[1]Output|Models'!P14</f>
        <v>32.762974544000471</v>
      </c>
      <c r="E79" s="321">
        <f>+'[1]Output|Models'!Q14</f>
        <v>27.760733062397151</v>
      </c>
      <c r="F79" s="321">
        <f>+'[1]Output|Models'!R14</f>
        <v>25.086821729997851</v>
      </c>
      <c r="G79" s="321">
        <f>+'[1]Output|Models'!S14</f>
        <v>24.050704839820106</v>
      </c>
      <c r="H79" s="314">
        <f>+SUM(C79:G79)</f>
        <v>145.76987032944407</v>
      </c>
      <c r="I79" s="166"/>
      <c r="M79" s="167"/>
      <c r="N79" s="167"/>
      <c r="O79" s="167"/>
      <c r="P79" s="169"/>
      <c r="Q79" s="169"/>
      <c r="R79" s="166"/>
      <c r="S79" s="166"/>
      <c r="T79" s="166"/>
      <c r="U79" s="166"/>
      <c r="V79" s="166"/>
      <c r="W79" s="166"/>
    </row>
    <row r="80" spans="1:26" x14ac:dyDescent="0.25">
      <c r="B80" s="319" t="str">
        <f>+'[1]Output|Models'!$C15</f>
        <v>License fees</v>
      </c>
      <c r="C80" s="320">
        <f>+'[1]Output|Models'!O15</f>
        <v>4.2568383600000006</v>
      </c>
      <c r="D80" s="321">
        <f>+'[1]Output|Models'!P15</f>
        <v>4.2568383600000006</v>
      </c>
      <c r="E80" s="321">
        <f>+'[1]Output|Models'!Q15</f>
        <v>4.2568383600000006</v>
      </c>
      <c r="F80" s="321">
        <f>+'[1]Output|Models'!R15</f>
        <v>4.2568383600000006</v>
      </c>
      <c r="G80" s="321">
        <f>+'[1]Output|Models'!S15</f>
        <v>4.2568383600000006</v>
      </c>
      <c r="H80" s="314">
        <f t="shared" ref="H80:H82" si="14">+SUM(C80:G80)</f>
        <v>21.284191800000002</v>
      </c>
      <c r="I80" s="166"/>
      <c r="M80" s="167"/>
      <c r="N80" s="167"/>
      <c r="O80" s="167"/>
      <c r="P80" s="169"/>
      <c r="Q80" s="169"/>
      <c r="R80" s="166"/>
      <c r="S80" s="166"/>
      <c r="T80" s="166"/>
      <c r="U80" s="166"/>
      <c r="V80" s="166"/>
      <c r="W80" s="166"/>
    </row>
    <row r="81" spans="1:23" x14ac:dyDescent="0.25">
      <c r="B81" s="319" t="str">
        <f>+'[1]Output|Models'!$C16</f>
        <v>Safeguard mechanism costs</v>
      </c>
      <c r="C81" s="320">
        <f>+'[1]Output|Models'!O16</f>
        <v>2.163786122167596</v>
      </c>
      <c r="D81" s="321">
        <f>+'[1]Output|Models'!P16</f>
        <v>2.3155181421285609</v>
      </c>
      <c r="E81" s="321">
        <f>+'[1]Output|Models'!Q16</f>
        <v>2.0893836558870591</v>
      </c>
      <c r="F81" s="321">
        <f>+'[1]Output|Models'!R16</f>
        <v>1.9568944783439128</v>
      </c>
      <c r="G81" s="321">
        <f>+'[1]Output|Models'!S16</f>
        <v>1.888143772353478</v>
      </c>
      <c r="H81" s="314">
        <f t="shared" si="14"/>
        <v>10.413726170880608</v>
      </c>
      <c r="I81" s="166"/>
      <c r="Q81" s="169"/>
      <c r="R81" s="166"/>
      <c r="S81" s="166"/>
      <c r="T81" s="166"/>
      <c r="U81" s="166"/>
      <c r="V81" s="166"/>
      <c r="W81" s="166"/>
    </row>
    <row r="82" spans="1:23" s="116" customFormat="1" ht="15.75" thickBot="1" x14ac:dyDescent="0.3">
      <c r="A82" s="1"/>
      <c r="B82" s="319" t="str">
        <f>+'[1]Input|Step changes'!$C$36</f>
        <v>Debt raising costs</v>
      </c>
      <c r="C82" s="320">
        <f>+'[1]Input|Step changes'!O$36</f>
        <v>1.9854633653473015</v>
      </c>
      <c r="D82" s="321">
        <f>+'[1]Input|Step changes'!P$36</f>
        <v>1.9679109275037572</v>
      </c>
      <c r="E82" s="321">
        <f>+'[1]Input|Step changes'!Q$36</f>
        <v>1.957346614987312</v>
      </c>
      <c r="F82" s="321">
        <f>+'[1]Input|Step changes'!R$36</f>
        <v>1.9286063766568553</v>
      </c>
      <c r="G82" s="321">
        <f>+'[1]Input|Step changes'!S$36</f>
        <v>1.8739932499448937</v>
      </c>
      <c r="H82" s="314">
        <f t="shared" si="14"/>
        <v>9.7133205344401201</v>
      </c>
      <c r="I82" s="166"/>
      <c r="W82" s="178"/>
    </row>
    <row r="83" spans="1:23" ht="15.75" thickBot="1" x14ac:dyDescent="0.3">
      <c r="B83" s="322" t="str">
        <f>CONCATENATE("Adjusted forecast opex ($m, ","2024-25",")")</f>
        <v>Adjusted forecast opex ($m, 2024-25)</v>
      </c>
      <c r="C83" s="323">
        <f t="shared" ref="C83:H83" si="15">+C77-SUM(C79:C82)</f>
        <v>193.69610386213606</v>
      </c>
      <c r="D83" s="324">
        <f t="shared" si="15"/>
        <v>189.76415633600089</v>
      </c>
      <c r="E83" s="324">
        <f t="shared" si="15"/>
        <v>192.82085336825924</v>
      </c>
      <c r="F83" s="324">
        <f t="shared" si="15"/>
        <v>193.60774853113097</v>
      </c>
      <c r="G83" s="324">
        <f t="shared" si="15"/>
        <v>198.08004116236211</v>
      </c>
      <c r="H83" s="324">
        <f t="shared" si="15"/>
        <v>967.96890325988909</v>
      </c>
    </row>
  </sheetData>
  <sheetProtection autoFilter="0"/>
  <mergeCells count="24">
    <mergeCell ref="N67:O67"/>
    <mergeCell ref="N68:O68"/>
    <mergeCell ref="V46:W53"/>
    <mergeCell ref="P61:T61"/>
    <mergeCell ref="U61:Y61"/>
    <mergeCell ref="N64:O64"/>
    <mergeCell ref="N65:O65"/>
    <mergeCell ref="N66:O66"/>
    <mergeCell ref="P41:T41"/>
    <mergeCell ref="B8:M8"/>
    <mergeCell ref="C13:L13"/>
    <mergeCell ref="M13:N13"/>
    <mergeCell ref="N25:T25"/>
    <mergeCell ref="H26:L26"/>
    <mergeCell ref="P26:T26"/>
    <mergeCell ref="C40:L40"/>
    <mergeCell ref="N40:T40"/>
    <mergeCell ref="C26:G26"/>
    <mergeCell ref="C41:G41"/>
    <mergeCell ref="C25:G25"/>
    <mergeCell ref="H25:L25"/>
    <mergeCell ref="N26:O26"/>
    <mergeCell ref="N41:O41"/>
    <mergeCell ref="H41:L41"/>
  </mergeCells>
  <conditionalFormatting sqref="E28 E43 F52:G52 E30:E36 E45:E52">
    <cfRule type="expression" dxfId="8" priority="10">
      <formula>dms_PRCP_BaseYear=PRCP_y3</formula>
    </cfRule>
  </conditionalFormatting>
  <conditionalFormatting sqref="D28 D43 D30:D36 D45:D52">
    <cfRule type="expression" dxfId="7" priority="9">
      <formula>dms_PRCP_BaseYear=PRCP_y2</formula>
    </cfRule>
  </conditionalFormatting>
  <conditionalFormatting sqref="C28 C43 C30:C36 C45:C52">
    <cfRule type="expression" dxfId="6" priority="8">
      <formula>dms_PRCP_BaseYear=PRCP_y1</formula>
    </cfRule>
  </conditionalFormatting>
  <conditionalFormatting sqref="G31:G36">
    <cfRule type="expression" dxfId="5" priority="6">
      <formula>dms_PRCP_BaseYear=PRCP_y4</formula>
    </cfRule>
  </conditionalFormatting>
  <conditionalFormatting sqref="G28 G30">
    <cfRule type="expression" dxfId="4" priority="5">
      <formula>dms_PRCP_BaseYear=PRCP_y4</formula>
    </cfRule>
  </conditionalFormatting>
  <conditionalFormatting sqref="F28 F30:F36">
    <cfRule type="expression" dxfId="3" priority="4">
      <formula>dms_PRCP_BaseYear=PRCP_y3</formula>
    </cfRule>
  </conditionalFormatting>
  <conditionalFormatting sqref="G46:G51">
    <cfRule type="expression" dxfId="2" priority="3">
      <formula>dms_PRCP_BaseYear=PRCP_y4</formula>
    </cfRule>
  </conditionalFormatting>
  <conditionalFormatting sqref="G43 G45">
    <cfRule type="expression" dxfId="1" priority="2">
      <formula>dms_PRCP_BaseYear=PRCP_y4</formula>
    </cfRule>
  </conditionalFormatting>
  <conditionalFormatting sqref="F43 F45:F51">
    <cfRule type="expression" dxfId="0" priority="1">
      <formula>dms_PRCP_BaseYear=PRCP_y3</formula>
    </cfRule>
  </conditionalFormatting>
  <dataValidations disablePrompts="1" count="3">
    <dataValidation type="custom" allowBlank="1" showInputMessage="1" showErrorMessage="1" error="Must be a number" promptTitle="Opex allowance" prompt="Enter value. _x000a__x000a_As set out in the approved PTRM for the current regulatory control period." sqref="C28:L28" xr:uid="{00000000-0002-0000-0000-000000000000}">
      <formula1>ISNUMBER(C28)</formula1>
    </dataValidation>
    <dataValidation type="list" allowBlank="1" showInputMessage="1" showErrorMessage="1" sqref="U53" xr:uid="{00000000-0002-0000-0000-000001000000}">
      <formula1>$P$42:$S$42</formula1>
    </dataValidation>
    <dataValidation type="custom" allowBlank="1" showInputMessage="1" showErrorMessage="1" error="Must be a number" promptTitle="Excluded costs" prompt="Enter value in $million." sqref="C79:G82" xr:uid="{254FA1A2-C6F0-4F74-BE79-F287C5D1E33F}">
      <formula1>ISNUMBER(C79)</formula1>
    </dataValidation>
  </dataValidations>
  <pageMargins left="0.7" right="0.7" top="0.75" bottom="0.75" header="0.3" footer="0.3"/>
  <pageSetup paperSize="8" scale="42" fitToWidth="0" orientation="landscape" r:id="rId1"/>
  <rowBreaks count="1" manualBreakCount="1">
    <brk id="53" min="1" max="25"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ECM</vt:lpstr>
      <vt:lpstr>ECM!dms_PRCP_BaseYear</vt:lpstr>
    </vt:vector>
  </TitlesOfParts>
  <Company>ACCC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Tsafack, Esther</dc:creator>
  <cp:lastModifiedBy>Eli Atkinson</cp:lastModifiedBy>
  <dcterms:created xsi:type="dcterms:W3CDTF">2021-04-16T03:31:57Z</dcterms:created>
  <dcterms:modified xsi:type="dcterms:W3CDTF">2024-06-28T04:24:03Z</dcterms:modified>
</cp:coreProperties>
</file>