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ACS\"/>
    </mc:Choice>
  </mc:AlternateContent>
  <xr:revisionPtr revIDLastSave="0" documentId="13_ncr:1_{C5B829AE-B1AA-4A0C-B404-017E70A80CA1}" xr6:coauthVersionLast="47" xr6:coauthVersionMax="47" xr10:uidLastSave="{00000000-0000-0000-0000-000000000000}"/>
  <bookViews>
    <workbookView xWindow="-115" yWindow="-115" windowWidth="24697" windowHeight="13381" xr2:uid="{81CD1A76-FC05-467C-8D7C-0D18E03F3182}"/>
  </bookViews>
  <sheets>
    <sheet name="Metering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7" i="3"/>
  <c r="D15" i="3"/>
  <c r="I9" i="3"/>
  <c r="I7" i="3"/>
  <c r="E15" i="3"/>
  <c r="F15" i="3"/>
  <c r="G15" i="3"/>
  <c r="H15" i="3"/>
  <c r="I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D15" authorId="0" shapeId="0" xr:uid="{8B198EB2-682F-4172-AD5E-27A3F398179D}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Year 1 revenue (before incentive schemes and under/overs) is set to the $Nominal smoothed revenue from the FD PTRM. </t>
        </r>
      </text>
    </comment>
  </commentList>
</comments>
</file>

<file path=xl/sharedStrings.xml><?xml version="1.0" encoding="utf-8"?>
<sst xmlns="http://schemas.openxmlformats.org/spreadsheetml/2006/main" count="19" uniqueCount="18">
  <si>
    <t>2020-21</t>
  </si>
  <si>
    <t>2021-22</t>
  </si>
  <si>
    <t>2022-23</t>
  </si>
  <si>
    <t>2023-24</t>
  </si>
  <si>
    <t>2024-25</t>
  </si>
  <si>
    <t>2025-26</t>
  </si>
  <si>
    <t>Lagged Actual CPI Inflation Rate</t>
  </si>
  <si>
    <t>TOTAL</t>
  </si>
  <si>
    <t>X factors</t>
  </si>
  <si>
    <t>t-1</t>
  </si>
  <si>
    <t>As per Dec qtr CPI (1-year lagged).  Forecasts are based on RBA data</t>
  </si>
  <si>
    <t>Smoothed Revenue - Real $Jun-21</t>
  </si>
  <si>
    <t>Smoothed Revenue - $Nominal, $m</t>
  </si>
  <si>
    <t>Adjusted Annual Smoothed Revenue - $Nominal, $m</t>
  </si>
  <si>
    <t>June Yr</t>
  </si>
  <si>
    <t>2021-26 Metering ACS Revenue Forecast - excluding STPIS, F factor, H factor and unders/overs</t>
  </si>
  <si>
    <t>As per 2024-25 RoD update PTRM - X factor for  FY26 is subject to change per annual debt update</t>
  </si>
  <si>
    <t>As per 2024-25 RoD update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</si>
</sst>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2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164" fontId="2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0" fontId="0" fillId="0" borderId="1" xfId="1" applyNumberFormat="1" applyFont="1" applyBorder="1"/>
    <xf numFmtId="10" fontId="0" fillId="0" borderId="0" xfId="0" applyNumberFormat="1"/>
    <xf numFmtId="164" fontId="2" fillId="0" borderId="1" xfId="0" applyNumberFormat="1" applyFont="1" applyBorder="1"/>
    <xf numFmtId="10" fontId="0" fillId="2" borderId="0" xfId="1" applyNumberFormat="1" applyFont="1" applyFill="1"/>
    <xf numFmtId="0" fontId="2" fillId="0" borderId="0" xfId="0" applyFont="1"/>
    <xf numFmtId="0" fontId="0" fillId="0" borderId="0" xfId="0" applyAlignment="1">
      <alignment wrapText="1"/>
    </xf>
    <xf numFmtId="0" fontId="5" fillId="0" borderId="0" xfId="2"/>
    <xf numFmtId="10" fontId="0" fillId="0" borderId="0" xfId="1" applyNumberFormat="1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1-25%20EDPR\22.0%202021%20EDPR%20-%20Annual%20debt%20updates\AER%20-%20AusNet%20Services%202021-26%20metering%20PTRM%20-%202023-24%20RoD%20update%20-%20March%202023.xlsm" TargetMode="External"/><Relationship Id="rId1" Type="http://schemas.openxmlformats.org/officeDocument/2006/relationships/externalLinkPath" Target="/Price%20Review/2021-25%20EDPR/22.0%202021%20EDPR%20-%20Annual%20debt%20updates/AER%20-%20AusNet%20Services%202021-26%20metering%20PTRM%20-%202023-24%20RoD%20update%20-%20March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AER Changes"/>
      <sheetName val="Intro"/>
      <sheetName val="DMS input"/>
      <sheetName val="Exit Fees Nominal"/>
      <sheetName val="Exit Fees Real $2021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G18">
            <v>4.8328476585430644E-2</v>
          </cell>
        </row>
      </sheetData>
      <sheetData sheetId="11"/>
      <sheetData sheetId="12"/>
      <sheetData sheetId="13"/>
      <sheetData sheetId="14"/>
      <sheetData sheetId="15">
        <row r="21">
          <cell r="F21">
            <v>45.895662106245553</v>
          </cell>
        </row>
        <row r="44">
          <cell r="F44">
            <v>45.895662106245553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CB85-1467-4EF8-8739-EDBF77131555}">
  <dimension ref="B2:K20"/>
  <sheetViews>
    <sheetView tabSelected="1" workbookViewId="0">
      <selection activeCell="B18" sqref="B18"/>
    </sheetView>
  </sheetViews>
  <sheetFormatPr defaultRowHeight="14.65" x14ac:dyDescent="0.3"/>
  <cols>
    <col min="1" max="1" width="4.21875" customWidth="1"/>
    <col min="2" max="2" width="40.21875" customWidth="1"/>
    <col min="4" max="4" width="9" customWidth="1"/>
    <col min="5" max="5" width="9.5546875" customWidth="1"/>
    <col min="9" max="9" width="10.77734375" customWidth="1"/>
    <col min="10" max="10" width="43.33203125" customWidth="1"/>
  </cols>
  <sheetData>
    <row r="2" spans="2:11" x14ac:dyDescent="0.3">
      <c r="B2" s="14" t="s">
        <v>15</v>
      </c>
    </row>
    <row r="3" spans="2:11" x14ac:dyDescent="0.3">
      <c r="B3" s="14"/>
    </row>
    <row r="4" spans="2:11" x14ac:dyDescent="0.3">
      <c r="C4" s="2" t="s">
        <v>9</v>
      </c>
      <c r="D4" s="7"/>
    </row>
    <row r="5" spans="2:11" x14ac:dyDescent="0.3">
      <c r="B5" s="14" t="s">
        <v>14</v>
      </c>
      <c r="C5" s="2" t="s">
        <v>0</v>
      </c>
      <c r="D5" s="8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7</v>
      </c>
    </row>
    <row r="6" spans="2:11" x14ac:dyDescent="0.3">
      <c r="C6" s="2"/>
      <c r="D6" s="8"/>
      <c r="E6" s="2"/>
      <c r="F6" s="2"/>
      <c r="G6" s="2"/>
      <c r="H6" s="2"/>
      <c r="I6" s="2"/>
    </row>
    <row r="7" spans="2:11" x14ac:dyDescent="0.3">
      <c r="B7" t="s">
        <v>12</v>
      </c>
      <c r="C7" s="1">
        <f>'[1]Revenue summary'!F$21</f>
        <v>45.895662106245553</v>
      </c>
      <c r="D7" s="9">
        <v>56.923030999930823</v>
      </c>
      <c r="E7" s="1">
        <v>58.549063065397682</v>
      </c>
      <c r="F7" s="1">
        <v>60.384792544752116</v>
      </c>
      <c r="G7" s="1">
        <v>62.559945801344135</v>
      </c>
      <c r="H7" s="1">
        <v>64.289342091968436</v>
      </c>
      <c r="I7" s="6">
        <f>SUM(D7:H7)</f>
        <v>302.70617450339319</v>
      </c>
      <c r="J7" t="s">
        <v>17</v>
      </c>
      <c r="K7" s="16"/>
    </row>
    <row r="8" spans="2:11" x14ac:dyDescent="0.3">
      <c r="C8" s="1"/>
      <c r="D8" s="9"/>
      <c r="E8" s="1"/>
      <c r="F8" s="1"/>
      <c r="G8" s="1"/>
      <c r="H8" s="1"/>
      <c r="I8" s="6"/>
    </row>
    <row r="9" spans="2:11" x14ac:dyDescent="0.3">
      <c r="B9" t="s">
        <v>11</v>
      </c>
      <c r="C9" s="1">
        <f>'[1]Revenue summary'!F$44</f>
        <v>45.895662106245553</v>
      </c>
      <c r="D9" s="9">
        <v>55.807228390639466</v>
      </c>
      <c r="E9" s="1">
        <v>56.276207728712443</v>
      </c>
      <c r="F9" s="1">
        <v>56.902964183505652</v>
      </c>
      <c r="G9" s="1">
        <v>57.797108597946263</v>
      </c>
      <c r="H9" s="1">
        <v>58.230586912430859</v>
      </c>
      <c r="I9" s="6">
        <f>SUM(D9:H9)</f>
        <v>285.01409581323469</v>
      </c>
      <c r="J9" t="s">
        <v>17</v>
      </c>
    </row>
    <row r="10" spans="2:11" x14ac:dyDescent="0.3">
      <c r="C10" s="1"/>
      <c r="D10" s="9"/>
      <c r="E10" s="1"/>
      <c r="F10" s="1"/>
      <c r="G10" s="1"/>
      <c r="H10" s="1"/>
      <c r="I10" s="6"/>
    </row>
    <row r="11" spans="2:11" ht="29.35" x14ac:dyDescent="0.3">
      <c r="B11" t="s">
        <v>8</v>
      </c>
      <c r="D11" s="10">
        <v>-0.21595867298851176</v>
      </c>
      <c r="E11" s="5">
        <v>-8.4035590298485625E-3</v>
      </c>
      <c r="F11" s="5">
        <v>-1.1137148007814809E-2</v>
      </c>
      <c r="G11" s="17">
        <v>-1.5713494494892996E-2</v>
      </c>
      <c r="H11" s="13">
        <v>-7.4999999999999997E-3</v>
      </c>
      <c r="J11" s="15" t="s">
        <v>16</v>
      </c>
    </row>
    <row r="12" spans="2:11" x14ac:dyDescent="0.3">
      <c r="D12" s="7"/>
    </row>
    <row r="13" spans="2:11" ht="29.35" x14ac:dyDescent="0.3">
      <c r="B13" t="s">
        <v>6</v>
      </c>
      <c r="D13" s="10">
        <v>8.6058519793459354E-3</v>
      </c>
      <c r="E13" s="5">
        <v>3.4982935153583528E-2</v>
      </c>
      <c r="F13" s="5">
        <v>7.8318219291014124E-2</v>
      </c>
      <c r="G13" s="17">
        <v>4.0519877675840865E-2</v>
      </c>
      <c r="H13" s="13">
        <v>0.03</v>
      </c>
      <c r="J13" s="15" t="s">
        <v>10</v>
      </c>
    </row>
    <row r="14" spans="2:11" x14ac:dyDescent="0.3">
      <c r="D14" s="7"/>
    </row>
    <row r="15" spans="2:11" x14ac:dyDescent="0.3">
      <c r="B15" s="14" t="s">
        <v>13</v>
      </c>
      <c r="D15" s="12">
        <f>D7</f>
        <v>56.923030999930823</v>
      </c>
      <c r="E15" s="6">
        <f>D15*(1+E13)*(1-E11)</f>
        <v>59.409456052030912</v>
      </c>
      <c r="F15" s="6">
        <f>E15*(1+F13)*(1-F11)</f>
        <v>64.775770163188113</v>
      </c>
      <c r="G15" s="6">
        <f>F15*(1+G13)*(1-G11)</f>
        <v>68.459573462155049</v>
      </c>
      <c r="H15" s="6">
        <f>G15*(1+H13)*(1-H11)</f>
        <v>71.042210871014859</v>
      </c>
      <c r="I15" s="6">
        <f>SUM(D15:H15)</f>
        <v>320.61004154831977</v>
      </c>
    </row>
    <row r="16" spans="2:11" x14ac:dyDescent="0.3">
      <c r="D16" s="1"/>
      <c r="E16" s="1"/>
      <c r="F16" s="1"/>
      <c r="G16" s="1"/>
      <c r="H16" s="1"/>
    </row>
    <row r="17" spans="4:9" x14ac:dyDescent="0.3">
      <c r="D17" s="11"/>
      <c r="E17" s="4"/>
      <c r="F17" s="4"/>
      <c r="G17" s="4"/>
      <c r="H17" s="4"/>
    </row>
    <row r="18" spans="4:9" x14ac:dyDescent="0.3">
      <c r="D18" s="3"/>
    </row>
    <row r="19" spans="4:9" x14ac:dyDescent="0.3">
      <c r="D19" s="1"/>
      <c r="E19" s="1"/>
      <c r="F19" s="1"/>
      <c r="G19" s="1"/>
      <c r="H19" s="1"/>
      <c r="I19" s="1"/>
    </row>
    <row r="20" spans="4:9" x14ac:dyDescent="0.3">
      <c r="D20" s="1"/>
      <c r="E20" s="1"/>
      <c r="F20" s="1"/>
      <c r="G20" s="1"/>
      <c r="H20" s="1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D43C9898-FB34-4F1D-A7F6-FA77B046F2BB}"/>
</file>

<file path=customXml/itemProps2.xml><?xml version="1.0" encoding="utf-8"?>
<ds:datastoreItem xmlns:ds="http://schemas.openxmlformats.org/officeDocument/2006/customXml" ds:itemID="{432D5CAC-0882-424F-8048-B6CC07505B51}"/>
</file>

<file path=customXml/itemProps3.xml><?xml version="1.0" encoding="utf-8"?>
<ds:datastoreItem xmlns:ds="http://schemas.openxmlformats.org/officeDocument/2006/customXml" ds:itemID="{2810CCF4-8FC8-42C3-A93F-911C8E39F96E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2023-07-17T06:15:50Z</dcterms:created>
  <dcterms:modified xsi:type="dcterms:W3CDTF">2025-01-30T06:14:22Z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