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B:\Price Review\2026-31 EDPR\11.0 2026 EDPR - Proposal submission models\Public\ACS\"/>
    </mc:Choice>
  </mc:AlternateContent>
  <xr:revisionPtr revIDLastSave="0" documentId="13_ncr:1_{2B24A31F-EB7E-453C-839E-327B5DB41CD6}" xr6:coauthVersionLast="47" xr6:coauthVersionMax="47" xr10:uidLastSave="{00000000-0000-0000-0000-000000000000}"/>
  <bookViews>
    <workbookView xWindow="-110" yWindow="-110" windowWidth="38620" windowHeight="21220" xr2:uid="{52363221-E393-41EE-9EBD-4B6BEB2E1B40}"/>
  </bookViews>
  <sheets>
    <sheet name="Sheet1" sheetId="1" r:id="rId1"/>
  </sheets>
  <externalReferences>
    <externalReference r:id="rId2"/>
    <externalReference r:id="rId3"/>
  </externalReferences>
  <definedNames>
    <definedName name="MdoStgs" hidden="1">"{597756C7-51CA-4C0E-9D43-8638E413374E}"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1" l="1"/>
  <c r="K26" i="1" l="1"/>
  <c r="J26" i="1"/>
  <c r="I26" i="1"/>
  <c r="H26" i="1"/>
  <c r="G26" i="1"/>
  <c r="F26" i="1"/>
  <c r="E26" i="1"/>
  <c r="B22" i="1" l="1"/>
  <c r="K18" i="1"/>
  <c r="J18" i="1"/>
  <c r="I18" i="1"/>
  <c r="H18" i="1"/>
  <c r="G18" i="1"/>
  <c r="F18" i="1"/>
  <c r="E18" i="1"/>
  <c r="F27" i="1" l="1"/>
  <c r="H27" i="1"/>
  <c r="K27" i="1" l="1"/>
  <c r="G27" i="1"/>
  <c r="J27" i="1"/>
  <c r="E21" i="1"/>
  <c r="F21" i="1" s="1"/>
  <c r="I27" i="1"/>
  <c r="C22" i="1"/>
  <c r="E22" i="1" s="1"/>
  <c r="F22" i="1" s="1"/>
  <c r="G22" i="1" s="1"/>
  <c r="D22" i="1"/>
  <c r="D34" i="1" l="1"/>
  <c r="G34" i="1" l="1"/>
  <c r="E34" i="1"/>
  <c r="H34" i="1" l="1"/>
  <c r="I34" i="1" l="1"/>
  <c r="H22" i="1" l="1"/>
  <c r="K34" i="1"/>
  <c r="J34" i="1"/>
  <c r="I22" i="1" l="1"/>
  <c r="J22" i="1" l="1"/>
  <c r="K22" i="1" l="1"/>
  <c r="F34" i="1" l="1"/>
</calcChain>
</file>

<file path=xl/sharedStrings.xml><?xml version="1.0" encoding="utf-8"?>
<sst xmlns="http://schemas.openxmlformats.org/spreadsheetml/2006/main" count="31" uniqueCount="30">
  <si>
    <t>2.1.3 - ALTERNATIVE CONTROL SERVICES CAPEX</t>
  </si>
  <si>
    <t>Connections</t>
  </si>
  <si>
    <t>Metering</t>
  </si>
  <si>
    <t>Public lighting</t>
  </si>
  <si>
    <t>Fee and quoted</t>
  </si>
  <si>
    <t>Network overheads</t>
  </si>
  <si>
    <t>Corporate overheads</t>
  </si>
  <si>
    <t>capital contributions (included in the above)</t>
  </si>
  <si>
    <t>Total</t>
  </si>
  <si>
    <t>EXPENDITURE 
($, real June 2026)</t>
  </si>
  <si>
    <t>2024-25</t>
  </si>
  <si>
    <t>2025-26</t>
  </si>
  <si>
    <t>2026-27</t>
  </si>
  <si>
    <t>2027-28</t>
  </si>
  <si>
    <t>2028-29</t>
  </si>
  <si>
    <t>2029-30</t>
  </si>
  <si>
    <t>2030-31</t>
  </si>
  <si>
    <t/>
  </si>
  <si>
    <t>quoted</t>
  </si>
  <si>
    <t>2023-24</t>
  </si>
  <si>
    <t>2022-23</t>
  </si>
  <si>
    <t>2021-22</t>
  </si>
  <si>
    <t>quoted and fee</t>
  </si>
  <si>
    <t>Average unit rate - $2026</t>
  </si>
  <si>
    <t>Volumes - fee based</t>
  </si>
  <si>
    <t>Converting</t>
  </si>
  <si>
    <t>Convert nominal to real 2024</t>
  </si>
  <si>
    <t>Converting real 2024 to real 2026</t>
  </si>
  <si>
    <t>fee - field offer visits, service trucks, meter equipment tests</t>
  </si>
  <si>
    <t>connections - less overheads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</si>
</sst>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-* #,##0_-;[Red]\(#,##0\)_-;_-* &quot;-&quot;??_-;_-@_-"/>
    <numFmt numFmtId="165" formatCode="_-* #,##0_-;\-* #,##0_-;_-* &quot;-&quot;??_-;_-@_-"/>
    <numFmt numFmtId="166" formatCode="_(#,##0.0000_);\(#,##0.0000\);_(&quot;-&quot;_);_)@_)"/>
    <numFmt numFmtId="167" formatCode="_(###0_);\(###0\);_(&quot;-&quot;_);_)@_)"/>
    <numFmt numFmtId="168" formatCode="_)d\-mmm\-yy_);_)d\-mmm\-yy_);_)&quot;-&quot;_);_)@_)"/>
    <numFmt numFmtId="169" formatCode="_(#,##0.0_);\(#,##0.0\);_(&quot;-&quot;_);_)@_)"/>
    <numFmt numFmtId="170" formatCode="_(#,##0.0%_);\(#,##0.0%\);_(&quot;-&quot;_);_)@_)"/>
    <numFmt numFmtId="171" formatCode="_(#,##0.0\x_);\(#,##0.0\x\);_(&quot;-&quot;_);_)@_)"/>
    <numFmt numFmtId="172" formatCode="_(&quot;$&quot;#,##0.0_);\(&quot;$&quot;#,##0.0\);_(&quot;-&quot;_);_)@_)"/>
  </numFmts>
  <fonts count="18" x14ac:knownFonts="1">
    <font>
      <sz val="9"/>
      <color theme="1" tint="0.24994659260841701"/>
      <name val="Arial"/>
      <family val="2"/>
      <scheme val="minor"/>
    </font>
    <font>
      <b/>
      <sz val="12"/>
      <color theme="0"/>
      <name val="Calibri"/>
      <family val="2"/>
    </font>
    <font>
      <sz val="8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 tint="0.24994659260841701"/>
      <name val="Arial"/>
      <family val="2"/>
      <scheme val="major"/>
    </font>
    <font>
      <b/>
      <sz val="10"/>
      <color theme="1" tint="0.24994659260841701"/>
      <name val="Arial"/>
      <family val="2"/>
      <scheme val="major"/>
    </font>
    <font>
      <sz val="9"/>
      <color theme="0"/>
      <name val="Arial"/>
      <family val="2"/>
      <scheme val="major"/>
    </font>
    <font>
      <b/>
      <sz val="9"/>
      <color theme="1"/>
      <name val="Arial"/>
      <family val="2"/>
      <scheme val="minor"/>
    </font>
    <font>
      <b/>
      <sz val="9"/>
      <color theme="4" tint="-0.49992370372631001"/>
      <name val="Arial"/>
      <family val="2"/>
      <scheme val="major"/>
    </font>
    <font>
      <b/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inor"/>
    </font>
    <font>
      <sz val="9"/>
      <color theme="0"/>
      <name val="Arial"/>
      <family val="2"/>
      <scheme val="minor"/>
    </font>
    <font>
      <b/>
      <sz val="9"/>
      <color theme="1" tint="0.24994659260841701"/>
      <name val="Arial"/>
      <family val="2"/>
      <scheme val="minor"/>
    </font>
    <font>
      <u/>
      <sz val="9"/>
      <color theme="11"/>
      <name val="Arial"/>
      <family val="2"/>
      <scheme val="minor"/>
    </font>
    <font>
      <sz val="9"/>
      <color theme="11"/>
      <name val="Wingdings"/>
      <charset val="2"/>
    </font>
    <font>
      <b/>
      <u/>
      <sz val="9"/>
      <color theme="11"/>
      <name val="Arial"/>
      <family val="2"/>
      <scheme val="minor"/>
    </font>
    <font>
      <sz val="9"/>
      <color theme="11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876400036622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-0.4999237037263100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">
    <xf numFmtId="0" fontId="0" fillId="0" borderId="0" applyFill="0" applyBorder="0">
      <alignment vertical="center"/>
    </xf>
    <xf numFmtId="0" fontId="1" fillId="2" borderId="1">
      <alignment vertical="center"/>
    </xf>
    <xf numFmtId="0" fontId="4" fillId="0" borderId="0" applyFill="0" applyBorder="0">
      <alignment vertical="center"/>
    </xf>
    <xf numFmtId="0" fontId="5" fillId="0" borderId="0" applyFill="0" applyBorder="0">
      <alignment vertical="center"/>
    </xf>
    <xf numFmtId="0" fontId="5" fillId="0" borderId="0" applyFill="0" applyBorder="0">
      <alignment vertical="center"/>
    </xf>
    <xf numFmtId="0" fontId="6" fillId="5" borderId="0" applyBorder="0">
      <alignment vertical="center"/>
    </xf>
    <xf numFmtId="0" fontId="8" fillId="6" borderId="2">
      <alignment vertical="center"/>
    </xf>
    <xf numFmtId="0" fontId="9" fillId="0" borderId="0" applyFill="0" applyBorder="0">
      <alignment vertical="center"/>
    </xf>
    <xf numFmtId="0" fontId="10" fillId="0" borderId="0" applyFill="0" applyBorder="0">
      <alignment vertical="center"/>
    </xf>
    <xf numFmtId="0" fontId="10" fillId="0" borderId="0" applyFill="0" applyBorder="0">
      <alignment vertical="center"/>
      <protection locked="0"/>
    </xf>
    <xf numFmtId="0" fontId="11" fillId="7" borderId="3">
      <alignment vertical="center"/>
      <protection locked="0"/>
    </xf>
    <xf numFmtId="167" fontId="11" fillId="7" borderId="3">
      <alignment vertical="center"/>
      <protection locked="0"/>
    </xf>
    <xf numFmtId="168" fontId="11" fillId="7" borderId="3">
      <alignment vertical="center"/>
      <protection locked="0"/>
    </xf>
    <xf numFmtId="169" fontId="11" fillId="7" borderId="3">
      <alignment vertical="center"/>
      <protection locked="0"/>
    </xf>
    <xf numFmtId="170" fontId="11" fillId="7" borderId="3">
      <alignment vertical="center"/>
      <protection locked="0"/>
    </xf>
    <xf numFmtId="171" fontId="11" fillId="7" borderId="3">
      <alignment vertical="center"/>
      <protection locked="0"/>
    </xf>
    <xf numFmtId="172" fontId="11" fillId="7" borderId="3">
      <alignment vertical="center"/>
      <protection locked="0"/>
    </xf>
    <xf numFmtId="0" fontId="3" fillId="0" borderId="0" applyNumberFormat="0" applyFont="0" applyFill="0" applyBorder="0">
      <alignment horizontal="center" vertical="center"/>
      <protection locked="0"/>
    </xf>
    <xf numFmtId="167" fontId="11" fillId="0" borderId="0" applyFill="0" applyBorder="0">
      <alignment vertical="center"/>
    </xf>
    <xf numFmtId="168" fontId="11" fillId="0" borderId="0" applyFill="0" applyBorder="0">
      <alignment vertical="center"/>
    </xf>
    <xf numFmtId="169" fontId="11" fillId="0" borderId="0" applyFill="0" applyBorder="0">
      <alignment vertical="center"/>
    </xf>
    <xf numFmtId="170" fontId="11" fillId="0" borderId="0" applyFill="0" applyBorder="0">
      <alignment vertical="center"/>
    </xf>
    <xf numFmtId="171" fontId="11" fillId="0" borderId="0" applyFill="0" applyBorder="0">
      <alignment vertical="center"/>
    </xf>
    <xf numFmtId="172" fontId="11" fillId="0" borderId="0" applyFill="0" applyBorder="0">
      <alignment vertical="center"/>
    </xf>
    <xf numFmtId="0" fontId="12" fillId="8" borderId="0" applyBorder="0">
      <alignment vertical="center"/>
    </xf>
    <xf numFmtId="0" fontId="13" fillId="0" borderId="4" applyFill="0">
      <alignment horizontal="center" vertical="center"/>
    </xf>
    <xf numFmtId="169" fontId="11" fillId="0" borderId="4" applyFill="0">
      <alignment horizontal="center" vertical="center"/>
    </xf>
    <xf numFmtId="0" fontId="11" fillId="0" borderId="4" applyFill="0">
      <alignment horizontal="center" vertical="center"/>
    </xf>
    <xf numFmtId="0" fontId="14" fillId="0" borderId="0" applyFill="0" applyBorder="0">
      <alignment vertical="center"/>
    </xf>
    <xf numFmtId="0" fontId="15" fillId="0" borderId="0" applyFill="0" applyBorder="0">
      <alignment horizontal="center" vertical="center"/>
    </xf>
    <xf numFmtId="0" fontId="15" fillId="0" borderId="0" applyFill="0" applyBorder="0">
      <alignment horizontal="center" vertical="center"/>
    </xf>
    <xf numFmtId="0" fontId="16" fillId="0" borderId="0" applyFill="0" applyBorder="0">
      <alignment vertical="center"/>
    </xf>
    <xf numFmtId="0" fontId="14" fillId="0" borderId="0" applyFill="0" applyBorder="0">
      <alignment vertical="center"/>
    </xf>
    <xf numFmtId="0" fontId="17" fillId="0" borderId="0" applyFill="0" applyBorder="0">
      <alignment vertical="center"/>
    </xf>
    <xf numFmtId="0" fontId="17" fillId="0" borderId="0" applyFill="0" applyBorder="0">
      <alignment vertical="center"/>
    </xf>
    <xf numFmtId="0" fontId="4" fillId="0" borderId="0" applyFill="0" applyBorder="0">
      <alignment vertical="center"/>
    </xf>
    <xf numFmtId="0" fontId="5" fillId="0" borderId="0" applyFill="0" applyBorder="0">
      <alignment vertical="center"/>
    </xf>
    <xf numFmtId="0" fontId="5" fillId="0" borderId="0" applyFill="0" applyBorder="0">
      <alignment vertical="center"/>
    </xf>
    <xf numFmtId="0" fontId="6" fillId="5" borderId="0" applyBorder="0">
      <alignment vertical="center"/>
    </xf>
    <xf numFmtId="0" fontId="9" fillId="9" borderId="0" applyBorder="0">
      <alignment vertical="center"/>
    </xf>
    <xf numFmtId="0" fontId="9" fillId="0" borderId="0" applyFill="0" applyBorder="0">
      <alignment vertical="center"/>
    </xf>
    <xf numFmtId="0" fontId="10" fillId="0" borderId="0" applyFill="0" applyBorder="0">
      <alignment vertical="center"/>
    </xf>
    <xf numFmtId="0" fontId="10" fillId="0" borderId="0" applyFill="0" applyBorder="0">
      <alignment vertical="center"/>
      <protection locked="0"/>
    </xf>
    <xf numFmtId="169" fontId="11" fillId="0" borderId="0" applyFill="0" applyBorder="0">
      <alignment vertical="center"/>
    </xf>
    <xf numFmtId="170" fontId="11" fillId="0" borderId="0" applyFill="0" applyBorder="0">
      <alignment vertical="center"/>
    </xf>
    <xf numFmtId="171" fontId="11" fillId="0" borderId="0" applyFill="0" applyBorder="0">
      <alignment vertical="center"/>
    </xf>
    <xf numFmtId="172" fontId="11" fillId="0" borderId="0" applyFill="0" applyBorder="0">
      <alignment vertical="center"/>
    </xf>
    <xf numFmtId="167" fontId="11" fillId="0" borderId="0" applyFill="0" applyBorder="0">
      <alignment vertical="center"/>
    </xf>
    <xf numFmtId="168" fontId="11" fillId="0" borderId="0" applyFill="0" applyBorder="0">
      <alignment vertical="center"/>
    </xf>
    <xf numFmtId="0" fontId="12" fillId="8" borderId="0" applyBorder="0">
      <alignment vertical="center"/>
    </xf>
    <xf numFmtId="0" fontId="14" fillId="0" borderId="0" applyFill="0" applyBorder="0">
      <alignment vertical="center"/>
    </xf>
    <xf numFmtId="0" fontId="15" fillId="0" borderId="0" applyFill="0" applyBorder="0">
      <alignment horizontal="center" vertical="center"/>
    </xf>
    <xf numFmtId="0" fontId="15" fillId="0" borderId="0" applyFill="0" applyBorder="0">
      <alignment horizontal="center" vertical="center"/>
    </xf>
    <xf numFmtId="0" fontId="16" fillId="0" borderId="0" applyFill="0" applyBorder="0">
      <alignment vertical="center"/>
    </xf>
    <xf numFmtId="0" fontId="14" fillId="0" borderId="0" applyFill="0" applyBorder="0">
      <alignment vertical="center"/>
    </xf>
    <xf numFmtId="0" fontId="17" fillId="0" borderId="0" applyFill="0" applyBorder="0">
      <alignment vertical="center"/>
    </xf>
    <xf numFmtId="0" fontId="17" fillId="0" borderId="0" applyFill="0" applyBorder="0">
      <alignment vertical="center"/>
    </xf>
    <xf numFmtId="0" fontId="11" fillId="0" borderId="0" applyFill="0" applyBorder="0">
      <alignment vertical="center"/>
    </xf>
  </cellStyleXfs>
  <cellXfs count="13">
    <xf numFmtId="0" fontId="0" fillId="0" borderId="0" xfId="0">
      <alignment vertical="center"/>
    </xf>
    <xf numFmtId="0" fontId="7" fillId="0" borderId="0" xfId="0" applyFont="1" applyAlignment="1">
      <alignment horizontal="center"/>
    </xf>
    <xf numFmtId="164" fontId="0" fillId="0" borderId="0" xfId="0" applyNumberFormat="1">
      <alignment vertical="center"/>
    </xf>
    <xf numFmtId="165" fontId="0" fillId="0" borderId="0" xfId="0" applyNumberFormat="1">
      <alignment vertical="center"/>
    </xf>
    <xf numFmtId="0" fontId="0" fillId="3" borderId="0" xfId="0" applyFill="1">
      <alignment vertical="center"/>
    </xf>
    <xf numFmtId="164" fontId="0" fillId="3" borderId="0" xfId="0" applyNumberFormat="1" applyFill="1">
      <alignment vertical="center"/>
    </xf>
    <xf numFmtId="164" fontId="0" fillId="4" borderId="0" xfId="0" applyNumberFormat="1" applyFill="1">
      <alignment vertical="center"/>
    </xf>
    <xf numFmtId="0" fontId="7" fillId="0" borderId="0" xfId="0" applyFont="1">
      <alignment vertical="center"/>
    </xf>
    <xf numFmtId="164" fontId="7" fillId="0" borderId="0" xfId="0" applyNumberFormat="1" applyFont="1">
      <alignment vertical="center"/>
    </xf>
    <xf numFmtId="164" fontId="7" fillId="4" borderId="0" xfId="0" applyNumberFormat="1" applyFont="1" applyFill="1">
      <alignment vertical="center"/>
    </xf>
    <xf numFmtId="166" fontId="0" fillId="0" borderId="0" xfId="0" applyNumberFormat="1">
      <alignment vertical="center"/>
    </xf>
    <xf numFmtId="1" fontId="0" fillId="0" borderId="0" xfId="0" applyNumberFormat="1">
      <alignment vertical="center"/>
    </xf>
    <xf numFmtId="43" fontId="0" fillId="0" borderId="0" xfId="0" applyNumberFormat="1">
      <alignment vertical="center"/>
    </xf>
  </cellXfs>
  <cellStyles count="58">
    <cellStyle name="Assumption Currency." xfId="16" xr:uid="{276461B6-F643-421A-8A5D-DCFAE28C6B34}"/>
    <cellStyle name="Assumption Date." xfId="12" xr:uid="{5A8C97AD-28BC-43F9-B914-9C13FCBF4390}"/>
    <cellStyle name="Assumption Heading." xfId="10" xr:uid="{3A65CA4F-AA1F-4528-B5FE-A9EC4D2F34B5}"/>
    <cellStyle name="Assumption Multiple." xfId="15" xr:uid="{0A4C389D-97A1-443C-862D-DEA3808A0AA3}"/>
    <cellStyle name="Assumption Number." xfId="13" xr:uid="{28A9771D-7AE6-446F-A5BE-6202CF9C11CF}"/>
    <cellStyle name="Assumption Percentage." xfId="14" xr:uid="{764407D4-CD4D-476C-8617-185183E3E3BF}"/>
    <cellStyle name="Assumption Year." xfId="11" xr:uid="{1CF3A018-FADC-4832-B6D1-9895B0A7E1B4}"/>
    <cellStyle name="Cell Link." xfId="17" xr:uid="{6F0BC2A7-AAF9-4448-8CB5-B2F92214F409}"/>
    <cellStyle name="Currency." xfId="23" xr:uid="{FB83DC77-77BD-4DAC-B38A-381EA01C6EF2}"/>
    <cellStyle name="Date." xfId="19" xr:uid="{49D91E13-FAB5-4DC3-801A-8D445210A20F}"/>
    <cellStyle name="dms_1" xfId="1" xr:uid="{60CAD7EC-A6B5-4B40-8C63-F3F0465A1364}"/>
    <cellStyle name="Heading 1." xfId="5" xr:uid="{92356994-4B8E-41C5-8CE6-419B2CE33E2F}"/>
    <cellStyle name="Heading 2." xfId="6" xr:uid="{2C47E05E-D875-4493-82BF-6FCBBEA0B45D}"/>
    <cellStyle name="Heading 3." xfId="7" xr:uid="{FF592F4F-E202-47FF-BBAB-AC0C2A776C32}"/>
    <cellStyle name="Heading 4." xfId="8" xr:uid="{8D847415-2ACB-4169-B2C3-29808802A315}"/>
    <cellStyle name="Hyperlink Arrow." xfId="29" xr:uid="{D034D1A3-D158-415F-9949-269997EECA4C}"/>
    <cellStyle name="Hyperlink Check." xfId="30" xr:uid="{F8B228CA-C2DA-4B76-AF54-09D69C1C6E24}"/>
    <cellStyle name="Hyperlink Text." xfId="28" xr:uid="{0CC2C9F6-BD3A-492D-B93A-4C14DE76BCFC}"/>
    <cellStyle name="Hyperlink TOC 1." xfId="31" xr:uid="{8E768411-877B-4AB9-8DF9-3C1E46D1A86C}"/>
    <cellStyle name="Hyperlink TOC 2." xfId="32" xr:uid="{E68383EB-B2B1-46D2-9540-E62ACA74AAAD}"/>
    <cellStyle name="Hyperlink TOC 3." xfId="33" xr:uid="{7FC7ECD8-6DA5-4793-9EEE-E9AC5DEA7B8F}"/>
    <cellStyle name="Hyperlink TOC 4." xfId="34" xr:uid="{6CD5BE87-8EFE-4EB3-BE95-1E3EA606BD25}"/>
    <cellStyle name="Lookup Table Heading." xfId="25" xr:uid="{FDB8129C-0365-4349-BE76-B25C7A2390AB}"/>
    <cellStyle name="Lookup Table Label." xfId="27" xr:uid="{AFA39553-0E16-47C6-ABEC-121300BC177A}"/>
    <cellStyle name="Lookup Table Number." xfId="26" xr:uid="{C8A0DAC6-8AE8-487C-825D-1727EFB0E319}"/>
    <cellStyle name="Model Name." xfId="4" xr:uid="{F1DA4F3C-47E6-49F2-8B66-A48450410AE8}"/>
    <cellStyle name="Multiple." xfId="22" xr:uid="{928A4547-559F-45BF-A657-36951C9D7CCF}"/>
    <cellStyle name="Normal" xfId="0" builtinId="0" customBuiltin="1"/>
    <cellStyle name="Number." xfId="20" xr:uid="{D8F26B29-57D8-4E63-8620-3F8495AA43F3}"/>
    <cellStyle name="Percentage." xfId="21" xr:uid="{3DA62136-3BF4-4D54-93A3-7B8F85EA8019}"/>
    <cellStyle name="Period Title." xfId="24" xr:uid="{C759E032-1466-44AA-9740-402818C77248}"/>
    <cellStyle name="Presentation Currency." xfId="46" xr:uid="{FB832D54-BD80-4D9D-A3FA-BFAC180A0B5E}"/>
    <cellStyle name="Presentation Date." xfId="48" xr:uid="{374E1C03-A371-4DFC-9354-2D6C958E7CFA}"/>
    <cellStyle name="Presentation Heading 1." xfId="38" xr:uid="{C0BD9F77-8509-45F3-A591-1DB1DFBE3A67}"/>
    <cellStyle name="Presentation Heading 2." xfId="39" xr:uid="{D7152455-2F36-471F-8334-7ACB081605AB}"/>
    <cellStyle name="Presentation Heading 3." xfId="40" xr:uid="{47D30144-A433-4B29-BA1D-2C8BB888EA38}"/>
    <cellStyle name="Presentation Heading 4." xfId="41" xr:uid="{253800E5-4758-48DB-9559-01D2EE0F6C11}"/>
    <cellStyle name="Presentation Hyperlink Arrow." xfId="51" xr:uid="{D6255E84-2779-4BA2-911D-A93B0A394DB8}"/>
    <cellStyle name="Presentation Hyperlink Check." xfId="52" xr:uid="{EA347496-43C8-48B1-9DC9-1F5F868E6A5C}"/>
    <cellStyle name="Presentation Hyperlink Text." xfId="50" xr:uid="{B10D2C7E-F04B-4C56-B81E-96E2C77B98A2}"/>
    <cellStyle name="Presentation Model Name." xfId="37" xr:uid="{58348F53-3993-4A27-98E9-01EE7DE146DA}"/>
    <cellStyle name="Presentation Multiple." xfId="45" xr:uid="{14B00B87-C6BF-4A0B-8283-6E3A1777BFCA}"/>
    <cellStyle name="Presentation Normal." xfId="57" xr:uid="{00B7204C-3142-491B-9C82-377CE9BDC652}"/>
    <cellStyle name="Presentation Number." xfId="43" xr:uid="{5B6F4C52-B117-4C0D-8684-6B8959B69F3B}"/>
    <cellStyle name="Presentation Percentage." xfId="44" xr:uid="{1884AB59-E6C9-4B7E-870F-130D721104BE}"/>
    <cellStyle name="Presentation Period Title." xfId="49" xr:uid="{0BA94589-A954-45C0-A593-EDFB05FD83D0}"/>
    <cellStyle name="Presentation Section Number." xfId="36" xr:uid="{1EA35C51-68BA-4F74-BA81-B367DC22CD71}"/>
    <cellStyle name="Presentation Sheet Title." xfId="35" xr:uid="{6D1E0B6C-E9E9-4138-ABA6-C2246830348E}"/>
    <cellStyle name="Presentation Sub Total." xfId="42" xr:uid="{328F6F14-0691-44EF-A3A4-ACAAB4FFE746}"/>
    <cellStyle name="Presentation TOC 1." xfId="53" xr:uid="{7DD3B4B4-B1C8-404D-88F9-73E2F70FEED4}"/>
    <cellStyle name="Presentation TOC 2." xfId="54" xr:uid="{6C2663FB-36CC-4AB8-8976-8F500E8C6DB9}"/>
    <cellStyle name="Presentation TOC 3." xfId="55" xr:uid="{0BB5227D-69F3-43B4-A7B0-E0BAC14BCFEC}"/>
    <cellStyle name="Presentation TOC 4." xfId="56" xr:uid="{4EC0A3CC-8FAB-4551-88BB-F624DAF18F71}"/>
    <cellStyle name="Presentation Year." xfId="47" xr:uid="{9E910515-716F-4588-8F21-5CCAF7DE83A4}"/>
    <cellStyle name="Section Number." xfId="3" xr:uid="{A71DB27F-052F-45E1-BDC5-84B40864AA95}"/>
    <cellStyle name="Sheet Title." xfId="2" xr:uid="{9F4E265C-F270-4968-8F4C-6DFA5FE84190}"/>
    <cellStyle name="Sub Total." xfId="9" xr:uid="{430464B6-0B59-4ECE-954B-C5FAA6E7EB38}"/>
    <cellStyle name="Year." xfId="18" xr:uid="{773B71CD-0C7D-4E9C-9FAA-C3F23EC1FD9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40404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E6E6E6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582212"/>
      <rgbColor rgb="00339966"/>
      <rgbColor rgb="00CB2840"/>
      <rgbColor rgb="00404142"/>
      <rgbColor rgb="00582212"/>
      <rgbColor rgb="00993366"/>
      <rgbColor rgb="00FFFF78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Price%20Review\2026-31%20EDPR\11.0%202026%20EDPR%20-%20Proposal%20submission%20models\Public\ACS\ASD%20-%20AusNet%20EDPR%202026-31%20-%20Metering%20Capex%20and%20Opex%20Model%20&#8211;%20310125%20-%20PUBLIC.xlsm" TargetMode="External"/><Relationship Id="rId1" Type="http://schemas.openxmlformats.org/officeDocument/2006/relationships/externalLinkPath" Target="ASD%20-%20AusNet%20EDPR%202026-31%20-%20Metering%20Capex%20and%20Opex%20Model%20&#8211;%20310125%20-%20PUBLIC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Price%20Review\2026-31%20EDPR\11.0%202026%20EDPR%20-%20Proposal%20submission%20models\Public\ACS\ASD%20-%20Fee-based%20connections%20model%202027-31%20-%20310125%20&#8211;%20PUBLIC.xlsx" TargetMode="External"/><Relationship Id="rId1" Type="http://schemas.openxmlformats.org/officeDocument/2006/relationships/externalLinkPath" Target="ASD%20-%20Fee-based%20connections%20model%202027-31%20-%20310125%20&#8211;%20PUBL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itle Page"/>
      <sheetName val="Input|General"/>
      <sheetName val="Input| Historical Inflation"/>
      <sheetName val="Input| Prices"/>
      <sheetName val="Input | Meter-Opex BST"/>
      <sheetName val="Opex Specific &gt;"/>
      <sheetName val="Calc | Opex"/>
      <sheetName val="Capex Specific &gt;"/>
      <sheetName val="Input | Meters Vols &amp; Costs"/>
      <sheetName val="Input | Comms, IT, Other"/>
      <sheetName val="Calculations &gt;"/>
      <sheetName val="Calc | Meters Detail"/>
      <sheetName val="Calc | Capex Meters"/>
      <sheetName val="Calc | Capex Comm, IT, Other"/>
      <sheetName val="Outputs"/>
      <sheetName val="Output | PTRM"/>
      <sheetName val="Output | RFM"/>
      <sheetName val="Lookup|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9">
          <cell r="F9" t="str">
            <v>AMI - Single Phase, single element</v>
          </cell>
        </row>
        <row r="427">
          <cell r="O427">
            <v>847316</v>
          </cell>
          <cell r="P427">
            <v>862294.27399999998</v>
          </cell>
          <cell r="Q427">
            <v>877783.45561936509</v>
          </cell>
          <cell r="R427">
            <v>893617.84379977325</v>
          </cell>
          <cell r="S427">
            <v>909790.29022339929</v>
          </cell>
          <cell r="T427">
            <v>926323.36772941425</v>
          </cell>
          <cell r="U427">
            <v>943216.89869506797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1">
          <cell r="G11">
            <v>11.297438615180111</v>
          </cell>
        </row>
      </sheetData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nection Fees"/>
      <sheetName val="Quoted Services"/>
      <sheetName val="Labour Escalators"/>
      <sheetName val="CPI and conversions"/>
      <sheetName val="Security lighting"/>
    </sheetNames>
    <sheetDataSet>
      <sheetData sheetId="0"/>
      <sheetData sheetId="1"/>
      <sheetData sheetId="2"/>
      <sheetData sheetId="3">
        <row r="21">
          <cell r="F21">
            <v>1.0717354740061162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B04425"/>
      </a:accent1>
      <a:accent2>
        <a:srgbClr val="C8805F"/>
      </a:accent2>
      <a:accent3>
        <a:srgbClr val="D8A58B"/>
      </a:accent3>
      <a:accent4>
        <a:srgbClr val="7A8C8E"/>
      </a:accent4>
      <a:accent5>
        <a:srgbClr val="C2C4C6"/>
      </a:accent5>
      <a:accent6>
        <a:srgbClr val="808285"/>
      </a:accent6>
      <a:hlink>
        <a:srgbClr val="582212"/>
      </a:hlink>
      <a:folHlink>
        <a:srgbClr val="582212"/>
      </a:folHlink>
    </a:clrScheme>
    <a:fontScheme name="Office">
      <a:majorFont>
        <a:latin typeface="Arial" panose="0211000402020202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rial" panose="0211000402020202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8534A-504B-45CF-B06F-A99CC6D74D41}">
  <dimension ref="A6:K34"/>
  <sheetViews>
    <sheetView tabSelected="1" zoomScaleNormal="100" workbookViewId="0">
      <selection activeCell="O22" sqref="O22"/>
    </sheetView>
  </sheetViews>
  <sheetFormatPr defaultColWidth="14" defaultRowHeight="11.5" x14ac:dyDescent="0.25"/>
  <sheetData>
    <row r="6" spans="4:11" x14ac:dyDescent="0.25">
      <c r="D6" t="s">
        <v>0</v>
      </c>
    </row>
    <row r="7" spans="4:11" x14ac:dyDescent="0.25">
      <c r="E7" t="s">
        <v>9</v>
      </c>
    </row>
    <row r="8" spans="4:11" x14ac:dyDescent="0.25">
      <c r="E8" s="1" t="s">
        <v>10</v>
      </c>
      <c r="F8" s="1" t="s">
        <v>11</v>
      </c>
      <c r="G8" s="1" t="s">
        <v>12</v>
      </c>
      <c r="H8" s="1" t="s">
        <v>13</v>
      </c>
      <c r="I8" s="1" t="s">
        <v>14</v>
      </c>
      <c r="J8" s="1" t="s">
        <v>15</v>
      </c>
      <c r="K8" s="1" t="s">
        <v>16</v>
      </c>
    </row>
    <row r="9" spans="4:11" x14ac:dyDescent="0.25">
      <c r="D9" t="s">
        <v>1</v>
      </c>
      <c r="E9" s="2"/>
      <c r="F9" s="2"/>
      <c r="G9" s="2"/>
      <c r="H9" s="2"/>
      <c r="I9" s="2"/>
      <c r="J9" s="2"/>
      <c r="K9" s="2"/>
    </row>
    <row r="10" spans="4:11" x14ac:dyDescent="0.25">
      <c r="D10" t="s">
        <v>2</v>
      </c>
      <c r="E10" s="2">
        <v>8227311.1262501329</v>
      </c>
      <c r="F10" s="2">
        <v>8445334.1084507294</v>
      </c>
      <c r="G10" s="2">
        <v>15759805.432107233</v>
      </c>
      <c r="H10" s="2">
        <v>15902451.901150076</v>
      </c>
      <c r="I10" s="2">
        <v>32915684.28263462</v>
      </c>
      <c r="J10" s="2">
        <v>47368429.220410362</v>
      </c>
      <c r="K10" s="2">
        <v>47631729.970289156</v>
      </c>
    </row>
    <row r="11" spans="4:11" x14ac:dyDescent="0.25">
      <c r="D11" t="s">
        <v>3</v>
      </c>
      <c r="E11" s="2">
        <v>0</v>
      </c>
      <c r="F11" s="2">
        <v>0</v>
      </c>
      <c r="G11" s="2">
        <v>10463403.891348528</v>
      </c>
      <c r="H11" s="2">
        <v>10529492.916815862</v>
      </c>
      <c r="I11" s="2">
        <v>10640272.928915849</v>
      </c>
      <c r="J11" s="2">
        <v>10786431.274092596</v>
      </c>
      <c r="K11" s="2">
        <v>10674056.48744639</v>
      </c>
    </row>
    <row r="12" spans="4:11" x14ac:dyDescent="0.25">
      <c r="D12" t="s">
        <v>4</v>
      </c>
      <c r="E12" s="2"/>
      <c r="F12" s="2"/>
      <c r="G12" s="2"/>
      <c r="H12" s="2"/>
      <c r="I12" s="2"/>
      <c r="J12" s="2"/>
      <c r="K12" s="2"/>
    </row>
    <row r="13" spans="4:11" x14ac:dyDescent="0.25">
      <c r="D13" t="s">
        <v>5</v>
      </c>
      <c r="E13" s="2" t="s">
        <v>17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</row>
    <row r="14" spans="4:11" x14ac:dyDescent="0.25">
      <c r="D14" t="s">
        <v>6</v>
      </c>
      <c r="E14" s="2" t="s">
        <v>17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4:11" x14ac:dyDescent="0.25">
      <c r="D15" t="s">
        <v>7</v>
      </c>
      <c r="E15" s="2"/>
      <c r="F15" s="2"/>
      <c r="G15" s="2"/>
      <c r="H15" s="2"/>
      <c r="I15" s="2"/>
      <c r="J15" s="2"/>
      <c r="K15" s="2"/>
    </row>
    <row r="16" spans="4:11" x14ac:dyDescent="0.25">
      <c r="D16" s="3" t="s">
        <v>8</v>
      </c>
      <c r="E16" s="3">
        <v>8227311.1262501329</v>
      </c>
      <c r="F16" s="3">
        <v>8445334.1084507294</v>
      </c>
      <c r="G16" s="3">
        <v>26223209.323455758</v>
      </c>
      <c r="H16" s="3">
        <v>26431944.81796594</v>
      </c>
      <c r="I16" s="3">
        <v>43555957.211550467</v>
      </c>
      <c r="J16" s="3">
        <v>58154860.494502962</v>
      </c>
      <c r="K16" s="3">
        <v>58305786.457735546</v>
      </c>
    </row>
    <row r="18" spans="1:11" x14ac:dyDescent="0.25">
      <c r="B18" s="1" t="s">
        <v>21</v>
      </c>
      <c r="C18" s="1" t="s">
        <v>20</v>
      </c>
      <c r="D18" s="1" t="s">
        <v>19</v>
      </c>
      <c r="E18" s="1" t="str">
        <f>E8</f>
        <v>2024-25</v>
      </c>
      <c r="F18" s="1" t="str">
        <f t="shared" ref="F18:K18" si="0">F8</f>
        <v>2025-26</v>
      </c>
      <c r="G18" s="1" t="str">
        <f t="shared" si="0"/>
        <v>2026-27</v>
      </c>
      <c r="H18" s="1" t="str">
        <f t="shared" si="0"/>
        <v>2027-28</v>
      </c>
      <c r="I18" s="1" t="str">
        <f t="shared" si="0"/>
        <v>2028-29</v>
      </c>
      <c r="J18" s="1" t="str">
        <f t="shared" si="0"/>
        <v>2029-30</v>
      </c>
      <c r="K18" s="1" t="str">
        <f t="shared" si="0"/>
        <v>2030-31</v>
      </c>
    </row>
    <row r="19" spans="1:11" x14ac:dyDescent="0.25">
      <c r="A19" t="s">
        <v>18</v>
      </c>
      <c r="B19" s="2">
        <v>1779240.8830034144</v>
      </c>
      <c r="C19" s="2">
        <v>4144300.8111788961</v>
      </c>
      <c r="D19" s="2">
        <v>5972770.0600000015</v>
      </c>
    </row>
    <row r="20" spans="1:11" x14ac:dyDescent="0.25">
      <c r="A20" t="s">
        <v>28</v>
      </c>
      <c r="B20" s="2">
        <v>5741278.4576354474</v>
      </c>
      <c r="C20" s="2">
        <v>4418817.3536480991</v>
      </c>
      <c r="D20" s="2">
        <v>4443605.9347196938</v>
      </c>
    </row>
    <row r="21" spans="1:11" x14ac:dyDescent="0.25">
      <c r="A21" s="4" t="s">
        <v>29</v>
      </c>
      <c r="B21" s="5">
        <v>6995034.2934178617</v>
      </c>
      <c r="C21" s="5">
        <v>7608626.5647155819</v>
      </c>
      <c r="D21" s="5">
        <v>9349130.5200000014</v>
      </c>
      <c r="E21" s="6">
        <f>AVERAGE(B21:D21)*(1+F$27)*$E$29</f>
        <v>8708283.8780560829</v>
      </c>
      <c r="F21" s="6">
        <f>E21*(1+G$27)</f>
        <v>8864708.6562869549</v>
      </c>
      <c r="G21" s="5">
        <v>8992016.3985718023</v>
      </c>
      <c r="H21" s="5">
        <v>9057896.0208479017</v>
      </c>
      <c r="I21" s="5">
        <v>9151956.4091671854</v>
      </c>
      <c r="J21" s="5">
        <v>9271687.6803706232</v>
      </c>
      <c r="K21" s="5">
        <v>9362500.76749295</v>
      </c>
    </row>
    <row r="22" spans="1:11" x14ac:dyDescent="0.25">
      <c r="A22" s="7" t="s">
        <v>22</v>
      </c>
      <c r="B22" s="8">
        <f>SUM(B19:B20)</f>
        <v>7520519.340638862</v>
      </c>
      <c r="C22" s="8">
        <f>SUM(C19:C20)</f>
        <v>8563118.1648269948</v>
      </c>
      <c r="D22" s="8">
        <f>SUM(D19:D20)</f>
        <v>10416375.994719695</v>
      </c>
      <c r="E22" s="9">
        <f>AVERAGE($B22:$D22)*(1+F$27)*$E$29</f>
        <v>9634352.70189864</v>
      </c>
      <c r="F22" s="9">
        <f>E22*(1+G$27)</f>
        <v>9807412.2284248825</v>
      </c>
      <c r="G22" s="8">
        <f>F22*(1+F27)</f>
        <v>9980780.9687629584</v>
      </c>
      <c r="H22" s="8">
        <f>G22*(1+G27)</f>
        <v>10160063.301708465</v>
      </c>
      <c r="I22" s="8">
        <f>H22*(1+H27)</f>
        <v>10343341.290404728</v>
      </c>
      <c r="J22" s="8">
        <f>I22*(1+I27)</f>
        <v>10530532.19535473</v>
      </c>
      <c r="K22" s="8">
        <f>J22*(1+J27)</f>
        <v>10721897.289966406</v>
      </c>
    </row>
    <row r="24" spans="1:11" x14ac:dyDescent="0.25">
      <c r="B24" t="s">
        <v>26</v>
      </c>
    </row>
    <row r="25" spans="1:11" x14ac:dyDescent="0.25">
      <c r="B25" s="10">
        <v>1.1160409556313993</v>
      </c>
      <c r="C25" s="10">
        <v>1.0783182192910141</v>
      </c>
    </row>
    <row r="26" spans="1:11" x14ac:dyDescent="0.25">
      <c r="E26" s="2">
        <f>'[1]Input | Meters Vols &amp; Costs'!O$427</f>
        <v>847316</v>
      </c>
      <c r="F26" s="2">
        <f>'[1]Input | Meters Vols &amp; Costs'!P$427</f>
        <v>862294.27399999998</v>
      </c>
      <c r="G26" s="2">
        <f>'[1]Input | Meters Vols &amp; Costs'!Q$427</f>
        <v>877783.45561936509</v>
      </c>
      <c r="H26" s="2">
        <f>'[1]Input | Meters Vols &amp; Costs'!R$427</f>
        <v>893617.84379977325</v>
      </c>
      <c r="I26" s="2">
        <f>'[1]Input | Meters Vols &amp; Costs'!S$427</f>
        <v>909790.29022339929</v>
      </c>
      <c r="J26" s="2">
        <f>'[1]Input | Meters Vols &amp; Costs'!T$427</f>
        <v>926323.36772941425</v>
      </c>
      <c r="K26" s="2">
        <f>'[1]Input | Meters Vols &amp; Costs'!U$427</f>
        <v>943216.89869506797</v>
      </c>
    </row>
    <row r="27" spans="1:11" x14ac:dyDescent="0.25">
      <c r="A27" t="s">
        <v>25</v>
      </c>
      <c r="F27" s="10">
        <f>(F26-E26)/E26</f>
        <v>1.767731755330948E-2</v>
      </c>
      <c r="G27" s="10">
        <f t="shared" ref="G27:K27" si="1">(G26-F26)/F26</f>
        <v>1.7962755971362415E-2</v>
      </c>
      <c r="H27" s="10">
        <f>(H26-G26)/G26</f>
        <v>1.8039059723716708E-2</v>
      </c>
      <c r="I27" s="10">
        <f t="shared" si="1"/>
        <v>1.8097721006620462E-2</v>
      </c>
      <c r="J27" s="10">
        <f t="shared" si="1"/>
        <v>1.8172404875804137E-2</v>
      </c>
      <c r="K27" s="10">
        <f t="shared" si="1"/>
        <v>1.823718536547643E-2</v>
      </c>
    </row>
    <row r="29" spans="1:11" x14ac:dyDescent="0.25">
      <c r="D29" t="s">
        <v>27</v>
      </c>
      <c r="E29">
        <f>'[2]CPI and conversions'!$F$21</f>
        <v>1.0717354740061162</v>
      </c>
    </row>
    <row r="30" spans="1:11" x14ac:dyDescent="0.25">
      <c r="G30" s="2"/>
      <c r="H30" s="2"/>
      <c r="I30" s="2"/>
      <c r="J30" s="2"/>
      <c r="K30" s="2"/>
    </row>
    <row r="32" spans="1:11" x14ac:dyDescent="0.25">
      <c r="A32" s="7" t="s">
        <v>24</v>
      </c>
      <c r="D32" s="11">
        <v>16249</v>
      </c>
      <c r="E32" s="11">
        <v>16201.834807567917</v>
      </c>
      <c r="F32" s="11">
        <v>16201.834807567917</v>
      </c>
      <c r="G32" s="11">
        <v>16709.47804857021</v>
      </c>
      <c r="H32" s="11">
        <v>16692.378486768026</v>
      </c>
      <c r="I32" s="11">
        <v>16694.515931993301</v>
      </c>
      <c r="J32" s="11">
        <v>16708.409325957571</v>
      </c>
      <c r="K32" s="11">
        <v>16701.996990281754</v>
      </c>
    </row>
    <row r="34" spans="1:11" x14ac:dyDescent="0.25">
      <c r="A34" s="7" t="s">
        <v>23</v>
      </c>
      <c r="D34" s="12">
        <f>D21/D32</f>
        <v>575.36651609329817</v>
      </c>
      <c r="E34" s="12">
        <f t="shared" ref="E34:K34" si="2">E21/E32</f>
        <v>537.48751184578316</v>
      </c>
      <c r="F34" s="12">
        <f t="shared" si="2"/>
        <v>547.14226885872381</v>
      </c>
      <c r="G34" s="12">
        <f t="shared" si="2"/>
        <v>538.13867629104232</v>
      </c>
      <c r="H34" s="12">
        <f t="shared" si="2"/>
        <v>542.63663072509746</v>
      </c>
      <c r="I34" s="12">
        <f t="shared" si="2"/>
        <v>548.2013642353304</v>
      </c>
      <c r="J34" s="12">
        <f t="shared" si="2"/>
        <v>554.91145204148609</v>
      </c>
      <c r="K34" s="12">
        <f t="shared" si="2"/>
        <v>560.56175635408306</v>
      </c>
    </row>
  </sheetData>
  <phoneticPr fontId="2" type="noConversion"/>
  <pageMargins left="0.7" right="0.7" top="0.75" bottom="0.75" header="0.3" footer="0.3"/>
  <headerFooter>
    <oddFooter>&amp;C_x000D_&amp;1#&amp;"Century Gothic"&amp;7&amp;K7F7F7F BUSINESS USE ONLY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6092BDB0EB54683F161AC1502A92A" ma:contentTypeVersion="15" ma:contentTypeDescription="Create a new document." ma:contentTypeScope="" ma:versionID="573d424dd1e19490fac3388276302f64">
  <xsd:schema xmlns:xsd="http://www.w3.org/2001/XMLSchema" xmlns:xs="http://www.w3.org/2001/XMLSchema" xmlns:p="http://schemas.microsoft.com/office/2006/metadata/properties" xmlns:ns2="d668db9c-bb18-4bed-8851-b5721f14e6b4" xmlns:ns3="facbff88-6fe3-477c-bd78-371714a63d39" targetNamespace="http://schemas.microsoft.com/office/2006/metadata/properties" ma:root="true" ma:fieldsID="4b8a887423ab20ccf81c13febc9a4956" ns2:_="" ns3:_="">
    <xsd:import namespace="d668db9c-bb18-4bed-8851-b5721f14e6b4"/>
    <xsd:import namespace="facbff88-6fe3-477c-bd78-371714a63d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8db9c-bb18-4bed-8851-b5721f14e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9e67b6b-74cb-4963-8df3-8bbebf5323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cbff88-6fe3-477c-bd78-371714a63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9a79716-25b4-414f-9205-0a0877a8c924}" ma:internalName="TaxCatchAll" ma:showField="CatchAllData" ma:web="facbff88-6fe3-477c-bd78-371714a63d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668db9c-bb18-4bed-8851-b5721f14e6b4">
      <Terms xmlns="http://schemas.microsoft.com/office/infopath/2007/PartnerControls"/>
    </lcf76f155ced4ddcb4097134ff3c332f>
    <TaxCatchAll xmlns="facbff88-6fe3-477c-bd78-371714a63d39" xsi:nil="true"/>
  </documentManagement>
</p:properties>
</file>

<file path=customXml/itemProps1.xml><?xml version="1.0" encoding="utf-8"?>
<ds:datastoreItem xmlns:ds="http://schemas.openxmlformats.org/officeDocument/2006/customXml" ds:itemID="{597756C7-51CA-4C0E-9D43-8638E413374E}">
  <ds:schemaRefs>
    <ds:schemaRef ds:uri="http://www.w3.org/2001/XMLSchema"/>
  </ds:schemaRefs>
</ds:datastoreItem>
</file>

<file path=customXml/itemProps2.xml><?xml version="1.0" encoding="utf-8"?>
<ds:datastoreItem xmlns:ds="http://schemas.openxmlformats.org/officeDocument/2006/customXml" ds:itemID="{C1569013-39A9-42F7-B7D6-CA57CBCE4F4F}"/>
</file>

<file path=customXml/itemProps3.xml><?xml version="1.0" encoding="utf-8"?>
<ds:datastoreItem xmlns:ds="http://schemas.openxmlformats.org/officeDocument/2006/customXml" ds:itemID="{01A3E621-F097-4C9F-98E5-F5F7FA8AEA90}"/>
</file>

<file path=customXml/itemProps4.xml><?xml version="1.0" encoding="utf-8"?>
<ds:datastoreItem xmlns:ds="http://schemas.openxmlformats.org/officeDocument/2006/customXml" ds:itemID="{F78B0CD6-54CF-4F68-B44D-C1807AEEE38D}"/>
</file>

<file path=docMetadata/LabelInfo.xml><?xml version="1.0" encoding="utf-8"?>
<clbl:labelList xmlns:clbl="http://schemas.microsoft.com/office/2020/mipLabelMetadata">
  <clbl:label id="{f59ee16a-f4d8-42fc-8e4b-5abdff9fc8a9}" enabled="1" method="Standard" siteId="{a394e41c-cf8d-458e-ac1b-ddae1aa1562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Justin Betlehem</dc:creator>
  <cp:lastModifiedBy>Kane Glenister</cp:lastModifiedBy>
  <dcterms:created xsi:type="dcterms:W3CDTF">2024-12-06T04:46:44Z</dcterms:created>
  <dcterms:modified xsi:type="dcterms:W3CDTF">2025-01-30T05:50:50Z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0x0101000B26092BDB0EB54683F161AC1502A92A</vt:lpwstr>
  </property>
</Properties>
</file>