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SCS\"/>
    </mc:Choice>
  </mc:AlternateContent>
  <xr:revisionPtr revIDLastSave="0" documentId="13_ncr:1_{2390FA50-0C8C-4ECD-B424-ED99EA1FC61C}" xr6:coauthVersionLast="47" xr6:coauthVersionMax="47" xr10:uidLastSave="{00000000-0000-0000-0000-000000000000}"/>
  <bookViews>
    <workbookView xWindow="28680" yWindow="-7965" windowWidth="38640" windowHeight="21240" xr2:uid="{57EF2DA5-7091-4B23-8776-8832B16FAFDF}"/>
  </bookViews>
  <sheets>
    <sheet name="Allocation" sheetId="4" r:id="rId1"/>
    <sheet name="Net Capex forecast" sheetId="1" r:id="rId2"/>
    <sheet name="CPI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I28" i="1"/>
  <c r="H28" i="1"/>
  <c r="G28" i="1"/>
  <c r="F28" i="1"/>
  <c r="E28" i="1"/>
  <c r="I14" i="1"/>
  <c r="H14" i="1"/>
  <c r="G14" i="1"/>
  <c r="F14" i="1"/>
  <c r="E14" i="1"/>
  <c r="I2" i="4"/>
  <c r="E6" i="2" l="1"/>
  <c r="C6" i="2"/>
  <c r="F6" i="2" l="1"/>
  <c r="G6" i="2" l="1"/>
  <c r="H6" i="2" l="1"/>
  <c r="I6" i="2" l="1"/>
  <c r="D25" i="1" l="1"/>
  <c r="D24" i="1"/>
  <c r="D26" i="1"/>
  <c r="C26" i="1" l="1"/>
  <c r="C25" i="1"/>
  <c r="C24" i="1"/>
  <c r="C20" i="1" l="1"/>
  <c r="D20" i="1"/>
  <c r="D9" i="1" l="1"/>
  <c r="D23" i="1" s="1"/>
  <c r="M11" i="1"/>
  <c r="M13" i="1" s="1"/>
  <c r="C9" i="1"/>
  <c r="C23" i="1" s="1"/>
  <c r="L11" i="1"/>
  <c r="L13" i="1" s="1"/>
  <c r="D22" i="1" l="1"/>
  <c r="C22" i="1" l="1"/>
  <c r="C21" i="1" l="1"/>
  <c r="C27" i="1" s="1"/>
  <c r="C13" i="1"/>
  <c r="D21" i="1"/>
  <c r="D27" i="1" s="1"/>
  <c r="D13" i="1"/>
  <c r="I25" i="1" l="1"/>
  <c r="I24" i="1"/>
  <c r="I26" i="1"/>
  <c r="H25" i="1"/>
  <c r="H24" i="1"/>
  <c r="H26" i="1"/>
  <c r="I20" i="1" l="1"/>
  <c r="H20" i="1"/>
  <c r="G24" i="1"/>
  <c r="F24" i="1"/>
  <c r="G25" i="1"/>
  <c r="F25" i="1"/>
  <c r="F26" i="1"/>
  <c r="G26" i="1"/>
  <c r="I9" i="1" l="1"/>
  <c r="I23" i="1" s="1"/>
  <c r="R11" i="1"/>
  <c r="R13" i="1" s="1"/>
  <c r="F20" i="1"/>
  <c r="H9" i="1"/>
  <c r="H23" i="1" s="1"/>
  <c r="Q11" i="1"/>
  <c r="Q13" i="1" s="1"/>
  <c r="G20" i="1"/>
  <c r="F9" i="1" l="1"/>
  <c r="F23" i="1" s="1"/>
  <c r="O11" i="1"/>
  <c r="O13" i="1" s="1"/>
  <c r="G9" i="1"/>
  <c r="G23" i="1" s="1"/>
  <c r="P11" i="1"/>
  <c r="P13" i="1" s="1"/>
  <c r="H22" i="1" l="1"/>
  <c r="I22" i="1"/>
  <c r="G22" i="1" l="1"/>
  <c r="H21" i="1" l="1"/>
  <c r="H27" i="1" s="1"/>
  <c r="H29" i="1" s="1"/>
  <c r="H13" i="1"/>
  <c r="H15" i="1" s="1"/>
  <c r="F22" i="1"/>
  <c r="F21" i="1" l="1"/>
  <c r="F27" i="1" s="1"/>
  <c r="F29" i="1" s="1"/>
  <c r="F13" i="1"/>
  <c r="F15" i="1" s="1"/>
  <c r="I21" i="1" l="1"/>
  <c r="I27" i="1" s="1"/>
  <c r="I29" i="1" s="1"/>
  <c r="I13" i="1"/>
  <c r="I15" i="1" s="1"/>
  <c r="G21" i="1"/>
  <c r="G27" i="1" s="1"/>
  <c r="G29" i="1" s="1"/>
  <c r="G13" i="1"/>
  <c r="G15" i="1" s="1"/>
  <c r="E25" i="1" l="1"/>
  <c r="E26" i="1"/>
  <c r="E24" i="1"/>
  <c r="E20" i="1"/>
  <c r="E9" i="1" l="1"/>
  <c r="E23" i="1" s="1"/>
  <c r="N11" i="1"/>
  <c r="N13" i="1" s="1"/>
  <c r="E22" i="1" l="1"/>
  <c r="E21" i="1"/>
  <c r="E27" i="1" s="1"/>
  <c r="E29" i="1" s="1"/>
  <c r="E13" i="1" l="1"/>
  <c r="E15" i="1" s="1"/>
  <c r="G21" i="4" l="1"/>
  <c r="E21" i="4"/>
  <c r="F21" i="4"/>
  <c r="H21" i="4"/>
  <c r="I14" i="4" l="1"/>
  <c r="D21" i="4"/>
  <c r="F20" i="4" l="1"/>
  <c r="F27" i="4" s="1"/>
  <c r="F19" i="4"/>
  <c r="H20" i="4"/>
  <c r="H27" i="4" s="1"/>
  <c r="I21" i="4"/>
  <c r="E20" i="4"/>
  <c r="E27" i="4" s="1"/>
  <c r="G20" i="4"/>
  <c r="G27" i="4" s="1"/>
  <c r="F15" i="4" l="1"/>
  <c r="D20" i="4"/>
  <c r="I13" i="4"/>
  <c r="G19" i="4"/>
  <c r="G15" i="4"/>
  <c r="H19" i="4"/>
  <c r="H15" i="4"/>
  <c r="F26" i="4"/>
  <c r="D15" i="4"/>
  <c r="I12" i="4"/>
  <c r="D19" i="4"/>
  <c r="E19" i="4"/>
  <c r="E15" i="4"/>
  <c r="H26" i="4" l="1"/>
  <c r="E26" i="4"/>
  <c r="G26" i="4"/>
  <c r="I19" i="4"/>
  <c r="D26" i="4"/>
  <c r="I15" i="4"/>
  <c r="I20" i="4"/>
  <c r="D27" i="4"/>
  <c r="I26" i="4" l="1"/>
  <c r="I27" i="4"/>
  <c r="E28" i="4" l="1"/>
  <c r="E23" i="4"/>
  <c r="H28" i="4" l="1"/>
  <c r="H29" i="4" s="1"/>
  <c r="H23" i="4"/>
  <c r="G28" i="4"/>
  <c r="G29" i="4" s="1"/>
  <c r="G23" i="4"/>
  <c r="F28" i="4"/>
  <c r="F23" i="4"/>
  <c r="E29" i="4"/>
  <c r="E5" i="4" l="1"/>
  <c r="L5" i="4" s="1"/>
  <c r="E4" i="4"/>
  <c r="E6" i="4"/>
  <c r="L6" i="4" s="1"/>
  <c r="F29" i="4"/>
  <c r="G6" i="4"/>
  <c r="N6" i="4" s="1"/>
  <c r="G5" i="4"/>
  <c r="N5" i="4" s="1"/>
  <c r="G4" i="4"/>
  <c r="H6" i="4"/>
  <c r="O6" i="4" s="1"/>
  <c r="H5" i="4"/>
  <c r="O5" i="4" s="1"/>
  <c r="H4" i="4"/>
  <c r="O4" i="4" l="1"/>
  <c r="H7" i="4"/>
  <c r="N4" i="4"/>
  <c r="G7" i="4"/>
  <c r="F5" i="4"/>
  <c r="M5" i="4" s="1"/>
  <c r="F4" i="4"/>
  <c r="F6" i="4"/>
  <c r="M6" i="4" s="1"/>
  <c r="L4" i="4"/>
  <c r="E7" i="4"/>
  <c r="M4" i="4" l="1"/>
  <c r="F7" i="4"/>
  <c r="I22" i="4" l="1"/>
  <c r="I23" i="4" s="1"/>
  <c r="D28" i="4"/>
  <c r="D23" i="4"/>
  <c r="I28" i="4" l="1"/>
  <c r="I29" i="4" s="1"/>
  <c r="D29" i="4"/>
  <c r="D4" i="4" l="1"/>
  <c r="D5" i="4"/>
  <c r="D6" i="4"/>
  <c r="K6" i="4" l="1"/>
  <c r="I6" i="4"/>
  <c r="K5" i="4"/>
  <c r="I5" i="4"/>
  <c r="K4" i="4"/>
  <c r="D7" i="4"/>
  <c r="I4" i="4"/>
  <c r="I7" i="4" l="1"/>
</calcChain>
</file>

<file path=xl/sharedStrings.xml><?xml version="1.0" encoding="utf-8"?>
<sst xmlns="http://schemas.openxmlformats.org/spreadsheetml/2006/main" count="128" uniqueCount="47">
  <si>
    <t>Real $Jun 2026, $m</t>
  </si>
  <si>
    <t>Augmentation</t>
  </si>
  <si>
    <t>Connections</t>
  </si>
  <si>
    <t>Energy Connections (Hybrids / Battery &amp; Data centres)</t>
  </si>
  <si>
    <t>2024-25</t>
  </si>
  <si>
    <t>2025-26</t>
  </si>
  <si>
    <t>2026-27</t>
  </si>
  <si>
    <t>2027–28</t>
  </si>
  <si>
    <t>2028–29</t>
  </si>
  <si>
    <t>2029–30</t>
  </si>
  <si>
    <t>2030–31</t>
  </si>
  <si>
    <t>Net Capex - SCS</t>
  </si>
  <si>
    <t>Subtotal</t>
  </si>
  <si>
    <t>Next EDPR period</t>
  </si>
  <si>
    <t>Real $Nominal, $m</t>
  </si>
  <si>
    <t>Actual</t>
  </si>
  <si>
    <t>Forecast</t>
  </si>
  <si>
    <t>1-year lagged CPI, Dec quarter</t>
  </si>
  <si>
    <t>Real $2026 to $Nominal</t>
  </si>
  <si>
    <t>Safety</t>
  </si>
  <si>
    <t>Safety (REFCL)</t>
  </si>
  <si>
    <t>Metering SCS - Repex</t>
  </si>
  <si>
    <t>Net Capex: Gross capex (excl. CFCs, excl. gifted assets) minus customer contributions</t>
  </si>
  <si>
    <t>Replacement (Complex Projects)</t>
  </si>
  <si>
    <t>Replacement (Maintenance)</t>
  </si>
  <si>
    <t>Total Replacement</t>
  </si>
  <si>
    <t>* Replacement (Complex projects) is proportioned based on the 2025-29 capex plan splits.</t>
  </si>
  <si>
    <t>Next EDPR period forecast</t>
  </si>
  <si>
    <t>Insurance costs to allocate</t>
  </si>
  <si>
    <t>Total</t>
  </si>
  <si>
    <t>Direct costs before escalation, ($Jun 2024), $K</t>
  </si>
  <si>
    <t>2026-31 period - Live numbers</t>
  </si>
  <si>
    <t>Network capex category</t>
  </si>
  <si>
    <t>2027-28</t>
  </si>
  <si>
    <t>2028-29</t>
  </si>
  <si>
    <t>2029-30</t>
  </si>
  <si>
    <t>2030-31</t>
  </si>
  <si>
    <t>TOTAL</t>
  </si>
  <si>
    <t>SCS</t>
  </si>
  <si>
    <t>Replacement</t>
  </si>
  <si>
    <t>Customer contributions before OH's</t>
  </si>
  <si>
    <t>Net Capex before overheads</t>
  </si>
  <si>
    <t>Remove maintenance programs portion of Repex:</t>
  </si>
  <si>
    <t>Connections - Net</t>
  </si>
  <si>
    <t>Capex exc. Repex maintenance</t>
  </si>
  <si>
    <t>Total insurance cost (100% capex split)</t>
  </si>
  <si>
    <t>Linked to live SCS capex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</si>
</sst>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000"/>
    <numFmt numFmtId="166" formatCode="_-* #,##0_-;\-* #,##0_-;_-* &quot;-&quot;??_-;_-@_-"/>
    <numFmt numFmtId="167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3" borderId="1" xfId="0" applyFont="1" applyFill="1" applyBorder="1"/>
    <xf numFmtId="0" fontId="2" fillId="4" borderId="1" xfId="0" applyFont="1" applyFill="1" applyBorder="1"/>
    <xf numFmtId="10" fontId="0" fillId="0" borderId="1" xfId="2" applyNumberFormat="1" applyFont="1" applyBorder="1"/>
    <xf numFmtId="165" fontId="0" fillId="0" borderId="1" xfId="0" applyNumberFormat="1" applyBorder="1"/>
    <xf numFmtId="0" fontId="0" fillId="0" borderId="0" xfId="0" quotePrefix="1"/>
    <xf numFmtId="0" fontId="2" fillId="0" borderId="5" xfId="0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9" fontId="0" fillId="0" borderId="0" xfId="2" applyFont="1"/>
    <xf numFmtId="0" fontId="2" fillId="0" borderId="0" xfId="0" applyFont="1" applyAlignment="1">
      <alignment horizontal="center"/>
    </xf>
    <xf numFmtId="166" fontId="4" fillId="3" borderId="0" xfId="1" applyNumberFormat="1" applyFont="1" applyFill="1"/>
    <xf numFmtId="166" fontId="0" fillId="0" borderId="0" xfId="0" applyNumberFormat="1"/>
    <xf numFmtId="0" fontId="4" fillId="0" borderId="0" xfId="0" applyFont="1"/>
    <xf numFmtId="166" fontId="2" fillId="0" borderId="7" xfId="0" applyNumberFormat="1" applyFont="1" applyBorder="1"/>
    <xf numFmtId="166" fontId="0" fillId="6" borderId="0" xfId="1" applyNumberFormat="1" applyFont="1" applyFill="1"/>
    <xf numFmtId="166" fontId="0" fillId="7" borderId="0" xfId="0" applyNumberFormat="1" applyFill="1"/>
    <xf numFmtId="166" fontId="0" fillId="0" borderId="0" xfId="1" applyNumberFormat="1" applyFont="1"/>
    <xf numFmtId="43" fontId="0" fillId="0" borderId="0" xfId="0" applyNumberFormat="1"/>
    <xf numFmtId="167" fontId="0" fillId="0" borderId="0" xfId="2" applyNumberFormat="1" applyFont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16184</xdr:colOff>
      <xdr:row>8</xdr:row>
      <xdr:rowOff>89012</xdr:rowOff>
    </xdr:from>
    <xdr:to>
      <xdr:col>9</xdr:col>
      <xdr:colOff>606903</xdr:colOff>
      <xdr:row>8</xdr:row>
      <xdr:rowOff>89012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94EB70-0B09-5D25-1664-44CECDA6411E}"/>
            </a:ext>
          </a:extLst>
        </xdr:cNvPr>
        <xdr:cNvCxnSpPr/>
      </xdr:nvCxnSpPr>
      <xdr:spPr>
        <a:xfrm>
          <a:off x="7849274" y="1577947"/>
          <a:ext cx="590719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AusNet%20EDPR%202026-31%20&#8211;%20SCS%20Capex%20Model%20&#8211;%20310125%20-%20PUBLIC.xlsb" TargetMode="External"/><Relationship Id="rId1" Type="http://schemas.openxmlformats.org/officeDocument/2006/relationships/externalLinkPath" Target="ASD%20-%20AusNet%20EDPR%202026-31%20&#8211;%20SCS%20Capex%20Model%20&#8211;%20310125%20-%20PUBLI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D Changes"/>
      <sheetName val="Index"/>
      <sheetName val="Input| Setup"/>
      <sheetName val="Input| Escalations"/>
      <sheetName val="Input| Projects"/>
      <sheetName val="Input| Disposals"/>
      <sheetName val="Input| Type 2 capcons"/>
      <sheetName val="Capex Immediately Expensed"/>
      <sheetName val="Repex forecast working"/>
      <sheetName val="Input| Expensing"/>
      <sheetName val="Input| Overheads"/>
      <sheetName val="Productivity adjustment"/>
      <sheetName val="Calc| Overheads Allocation"/>
      <sheetName val="Calc| Project Costs"/>
      <sheetName val="Chart| Overheads"/>
      <sheetName val="Output| PTRM (D)"/>
      <sheetName val="Output| PTRM (T)"/>
      <sheetName val="Output| RIN"/>
      <sheetName val="Output| AER"/>
      <sheetName val="Model Validation"/>
    </sheetNames>
    <sheetDataSet>
      <sheetData sheetId="0"/>
      <sheetData sheetId="1"/>
      <sheetData sheetId="2"/>
      <sheetData sheetId="3"/>
      <sheetData sheetId="4">
        <row r="2">
          <cell r="K2" t="str">
            <v>Input - optional</v>
          </cell>
          <cell r="L2" t="str">
            <v>Formula - do not edit</v>
          </cell>
        </row>
        <row r="6">
          <cell r="K6">
            <v>609431.15578958509</v>
          </cell>
          <cell r="L6">
            <v>637178.83619232557</v>
          </cell>
          <cell r="M6">
            <v>666345.36125101359</v>
          </cell>
          <cell r="N6">
            <v>662089.99885873531</v>
          </cell>
          <cell r="O6">
            <v>666398.74182621413</v>
          </cell>
          <cell r="S6">
            <v>57171.746887373251</v>
          </cell>
          <cell r="T6">
            <v>46636.467644726385</v>
          </cell>
          <cell r="U6">
            <v>43239.373173547814</v>
          </cell>
          <cell r="V6">
            <v>42003.245256394679</v>
          </cell>
          <cell r="W6">
            <v>42611.962882902277</v>
          </cell>
        </row>
        <row r="7">
          <cell r="F7" t="str">
            <v>14. RIN and optional DNSP mapping categories</v>
          </cell>
        </row>
        <row r="9">
          <cell r="F9" t="str">
            <v>RIN categories</v>
          </cell>
          <cell r="K9" t="str">
            <v>2026-27</v>
          </cell>
          <cell r="L9" t="str">
            <v>2027-28</v>
          </cell>
          <cell r="M9" t="str">
            <v>2028-29</v>
          </cell>
          <cell r="N9" t="str">
            <v>2029-30</v>
          </cell>
          <cell r="O9" t="str">
            <v>2030-31</v>
          </cell>
          <cell r="S9" t="str">
            <v>2026-27</v>
          </cell>
          <cell r="T9" t="str">
            <v>2027-28</v>
          </cell>
          <cell r="U9" t="str">
            <v>2028-29</v>
          </cell>
          <cell r="V9" t="str">
            <v>2029-30</v>
          </cell>
          <cell r="W9" t="str">
            <v>2030-31</v>
          </cell>
        </row>
        <row r="10">
          <cell r="F10" t="str">
            <v>Replacement</v>
          </cell>
          <cell r="K10">
            <v>0</v>
          </cell>
          <cell r="L10">
            <v>3316.748733261049</v>
          </cell>
          <cell r="M10">
            <v>8259.0569965714312</v>
          </cell>
          <cell r="N10">
            <v>9898.4217364323376</v>
          </cell>
          <cell r="O10">
            <v>8246.8979437047292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 t="str">
            <v>Replacement</v>
          </cell>
          <cell r="K11">
            <v>3509.8625337845501</v>
          </cell>
          <cell r="L11">
            <v>8723.604230079869</v>
          </cell>
          <cell r="M11">
            <v>10426.896990427969</v>
          </cell>
          <cell r="N11">
            <v>6942.5348476653826</v>
          </cell>
          <cell r="O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F12" t="str">
            <v>Replacement</v>
          </cell>
          <cell r="K12">
            <v>0</v>
          </cell>
          <cell r="L12">
            <v>0</v>
          </cell>
          <cell r="M12">
            <v>2430.5470666823694</v>
          </cell>
          <cell r="N12">
            <v>7282.483922274062</v>
          </cell>
          <cell r="O12">
            <v>2426.9687949388681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F13" t="str">
            <v>Replacement</v>
          </cell>
          <cell r="K13">
            <v>0</v>
          </cell>
          <cell r="L13">
            <v>0</v>
          </cell>
          <cell r="M13">
            <v>0</v>
          </cell>
          <cell r="N13">
            <v>2020.991171579024</v>
          </cell>
          <cell r="O13">
            <v>10102.766914322852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 t="str">
            <v>Replacement</v>
          </cell>
          <cell r="K14">
            <v>2185.1864058197889</v>
          </cell>
          <cell r="L14">
            <v>3620.7878399476717</v>
          </cell>
          <cell r="M14">
            <v>1442.5834718311501</v>
          </cell>
          <cell r="N14">
            <v>0</v>
          </cell>
          <cell r="O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F15" t="str">
            <v>Replacement</v>
          </cell>
          <cell r="K15">
            <v>520.2824775761402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F16" t="str">
            <v>Replacement</v>
          </cell>
          <cell r="K16">
            <v>1040.5649551522804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F17" t="str">
            <v/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 t="str">
            <v>Replacement</v>
          </cell>
          <cell r="K18">
            <v>452.91211170843121</v>
          </cell>
          <cell r="L18">
            <v>450.27700948661789</v>
          </cell>
          <cell r="M18">
            <v>448.49505159099607</v>
          </cell>
          <cell r="N18">
            <v>447.93180476431075</v>
          </cell>
          <cell r="O18">
            <v>447.83477342061747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F19" t="str">
            <v>Replacement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 t="str">
            <v/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 t="str">
            <v>Replacement</v>
          </cell>
          <cell r="K21">
            <v>3986.6388098798416</v>
          </cell>
          <cell r="L21">
            <v>3963.4440210589928</v>
          </cell>
          <cell r="M21">
            <v>0</v>
          </cell>
          <cell r="N21">
            <v>0</v>
          </cell>
          <cell r="O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F22" t="str">
            <v>Replacement</v>
          </cell>
          <cell r="K22">
            <v>0</v>
          </cell>
          <cell r="L22">
            <v>0</v>
          </cell>
          <cell r="M22">
            <v>2804.991414001388</v>
          </cell>
          <cell r="N22">
            <v>2801.4687385399498</v>
          </cell>
          <cell r="O22">
            <v>2800.8618821543928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F23" t="str">
            <v>Replacement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F24" t="str">
            <v>Replacement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F25" t="str">
            <v>Replacement</v>
          </cell>
          <cell r="K25">
            <v>936.5084596370524</v>
          </cell>
          <cell r="L25">
            <v>931.05973027225843</v>
          </cell>
          <cell r="M25">
            <v>1391.0626335514662</v>
          </cell>
          <cell r="N25">
            <v>1389.3156541560659</v>
          </cell>
          <cell r="O25">
            <v>1389.0146994944344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F26" t="str">
            <v/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F27" t="str">
            <v>Replacement</v>
          </cell>
          <cell r="K27">
            <v>3983.3488470700045</v>
          </cell>
          <cell r="L27">
            <v>2970.1298997640492</v>
          </cell>
          <cell r="M27">
            <v>3944.5009318313168</v>
          </cell>
          <cell r="N27">
            <v>3939.5471923757086</v>
          </cell>
          <cell r="O27">
            <v>6892.7141579285662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F28" t="str">
            <v>Replacement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F29" t="str">
            <v>Replacement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F30" t="str">
            <v>Replacement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F31" t="str">
            <v/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F32" t="str">
            <v>Replacement</v>
          </cell>
          <cell r="K32">
            <v>714.60039827873982</v>
          </cell>
          <cell r="L32">
            <v>584.11075561155474</v>
          </cell>
          <cell r="M32">
            <v>775.8997074875864</v>
          </cell>
          <cell r="N32">
            <v>810.57937928735555</v>
          </cell>
          <cell r="O32">
            <v>847.08180080409795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F33" t="str">
            <v>Replacement</v>
          </cell>
          <cell r="K33">
            <v>0</v>
          </cell>
          <cell r="L33">
            <v>1418.7119065208831</v>
          </cell>
          <cell r="M33">
            <v>1413.0973962745795</v>
          </cell>
          <cell r="N33">
            <v>1411.3227443103592</v>
          </cell>
          <cell r="O33">
            <v>1411.0170224553608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F34" t="str">
            <v>Replacement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F35" t="str">
            <v>Replacement</v>
          </cell>
          <cell r="K35">
            <v>102.58948648325043</v>
          </cell>
          <cell r="L35">
            <v>101.99260736083754</v>
          </cell>
          <cell r="M35">
            <v>101.58897464552543</v>
          </cell>
          <cell r="N35">
            <v>101.46139315406342</v>
          </cell>
          <cell r="O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F36" t="str">
            <v>Replacement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F37" t="str">
            <v>Replacement</v>
          </cell>
          <cell r="K37">
            <v>588.6892177278512</v>
          </cell>
          <cell r="L37">
            <v>585.26414644914166</v>
          </cell>
          <cell r="M37">
            <v>544.08478223583654</v>
          </cell>
          <cell r="N37">
            <v>543.40148812600182</v>
          </cell>
          <cell r="O37">
            <v>543.28377606359197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F38" t="str">
            <v>Replacement</v>
          </cell>
          <cell r="K38">
            <v>276.32067190780026</v>
          </cell>
          <cell r="L38">
            <v>274.71300190372239</v>
          </cell>
          <cell r="M38">
            <v>0</v>
          </cell>
          <cell r="N38">
            <v>0</v>
          </cell>
          <cell r="O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F39" t="str">
            <v>Replacement</v>
          </cell>
          <cell r="K39">
            <v>0</v>
          </cell>
          <cell r="L39">
            <v>3092.4747917996619</v>
          </cell>
          <cell r="M39">
            <v>3850.2955182893484</v>
          </cell>
          <cell r="N39">
            <v>3845.4600876089335</v>
          </cell>
          <cell r="O39">
            <v>3844.6270809872763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F40" t="str">
            <v/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F41" t="str">
            <v/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F42" t="str">
            <v>Replacement</v>
          </cell>
          <cell r="K42">
            <v>125.88191153531371</v>
          </cell>
          <cell r="L42">
            <v>150.17941682531924</v>
          </cell>
          <cell r="M42">
            <v>149.58508624229242</v>
          </cell>
          <cell r="N42">
            <v>149.3972283721854</v>
          </cell>
          <cell r="O42">
            <v>149.36486582579144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F43" t="str">
            <v>Replacement</v>
          </cell>
          <cell r="K43">
            <v>2661.0983208898701</v>
          </cell>
          <cell r="L43">
            <v>2667.662498444347</v>
          </cell>
          <cell r="M43">
            <v>2701.0243992363248</v>
          </cell>
          <cell r="N43">
            <v>2697.6322917509183</v>
          </cell>
          <cell r="O43">
            <v>2718.9751474299101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F44" t="str">
            <v/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F45" t="str">
            <v>Replacement</v>
          </cell>
          <cell r="K45">
            <v>6470.6496749299204</v>
          </cell>
          <cell r="L45">
            <v>6458.5303722927983</v>
          </cell>
          <cell r="M45">
            <v>6458.3976926778123</v>
          </cell>
          <cell r="N45">
            <v>6501.0765120325686</v>
          </cell>
          <cell r="O45">
            <v>6525.0575727464375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F46" t="str">
            <v>Replacement</v>
          </cell>
          <cell r="K46">
            <v>16750.82593651746</v>
          </cell>
          <cell r="L46">
            <v>16304.465290653974</v>
          </cell>
          <cell r="M46">
            <v>15865.687072387991</v>
          </cell>
          <cell r="N46">
            <v>15498.677066591637</v>
          </cell>
          <cell r="O46">
            <v>15175.003043900175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F47" t="str">
            <v>Replacement</v>
          </cell>
          <cell r="K47">
            <v>11422.168449273688</v>
          </cell>
          <cell r="L47">
            <v>11033.238169248376</v>
          </cell>
          <cell r="M47">
            <v>10702.790154679265</v>
          </cell>
          <cell r="N47">
            <v>10414.381777032726</v>
          </cell>
          <cell r="O47">
            <v>10160.127161017399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F48" t="str">
            <v>Replacement</v>
          </cell>
          <cell r="K48">
            <v>1408.9352864710252</v>
          </cell>
          <cell r="L48">
            <v>1464.615214793278</v>
          </cell>
          <cell r="M48">
            <v>1526.9881577528204</v>
          </cell>
          <cell r="N48">
            <v>1593.1539783270673</v>
          </cell>
          <cell r="O48">
            <v>1665.4155400932461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F49" t="str">
            <v/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F50" t="str">
            <v>Replacement</v>
          </cell>
          <cell r="K50">
            <v>618.95404944845541</v>
          </cell>
          <cell r="L50">
            <v>634.47065319403066</v>
          </cell>
          <cell r="M50">
            <v>649.81172488634161</v>
          </cell>
          <cell r="N50">
            <v>665.63656674677304</v>
          </cell>
          <cell r="O50">
            <v>680.94130618215502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F51" t="str">
            <v/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F52" t="str">
            <v/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F53" t="str">
            <v>Replacement</v>
          </cell>
          <cell r="K53">
            <v>4964.0647190471127</v>
          </cell>
          <cell r="L53">
            <v>5128.6272186852129</v>
          </cell>
          <cell r="M53">
            <v>5296.3098840797193</v>
          </cell>
          <cell r="N53">
            <v>5482.0950168727741</v>
          </cell>
          <cell r="O53">
            <v>5673.3023498626617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F54" t="str">
            <v>Replacement</v>
          </cell>
          <cell r="K54">
            <v>2198.5627686680609</v>
          </cell>
          <cell r="L54">
            <v>2268.0668453464714</v>
          </cell>
          <cell r="M54">
            <v>2344.3397565691239</v>
          </cell>
          <cell r="N54">
            <v>2429.8119320758142</v>
          </cell>
          <cell r="O54">
            <v>2517.6827686169277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F55" t="str">
            <v>Replacement</v>
          </cell>
          <cell r="K55">
            <v>623.00983867424372</v>
          </cell>
          <cell r="L55">
            <v>639.62642817358278</v>
          </cell>
          <cell r="M55">
            <v>661.28861135693603</v>
          </cell>
          <cell r="N55">
            <v>680.59404415654478</v>
          </cell>
          <cell r="O55">
            <v>700.5781699410694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F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F57" t="str">
            <v>Replacement</v>
          </cell>
          <cell r="K57">
            <v>2123.168252785651</v>
          </cell>
          <cell r="L57">
            <v>2163.9539574640494</v>
          </cell>
          <cell r="M57">
            <v>2270.9541093441758</v>
          </cell>
          <cell r="N57">
            <v>2268.1021097711623</v>
          </cell>
          <cell r="O57">
            <v>2267.6107916888027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F58" t="str">
            <v>Replacement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F59" t="str">
            <v>Replacement</v>
          </cell>
          <cell r="K59">
            <v>8569.4960787915352</v>
          </cell>
          <cell r="L59">
            <v>8635.5855954983999</v>
          </cell>
          <cell r="M59">
            <v>8725.0605337793604</v>
          </cell>
          <cell r="N59">
            <v>8837.597807355236</v>
          </cell>
          <cell r="O59">
            <v>8835.6833998915372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F60" t="str">
            <v>Replacement</v>
          </cell>
          <cell r="K60">
            <v>7917.0716094373101</v>
          </cell>
          <cell r="L60">
            <v>8070.1316867353989</v>
          </cell>
          <cell r="M60">
            <v>8161.8443920710879</v>
          </cell>
          <cell r="N60">
            <v>8275.0889860587104</v>
          </cell>
          <cell r="O60">
            <v>8273.2964297031249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F61" t="str">
            <v>Replacement</v>
          </cell>
          <cell r="K61">
            <v>7.9195614911002652</v>
          </cell>
          <cell r="L61">
            <v>7.8734844409585367</v>
          </cell>
          <cell r="M61">
            <v>7.8423253600593856</v>
          </cell>
          <cell r="N61">
            <v>7.8324765002844154</v>
          </cell>
          <cell r="O61">
            <v>7.8307798229974148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F62" t="str">
            <v>Replacement</v>
          </cell>
          <cell r="K62">
            <v>3760.2087235637041</v>
          </cell>
          <cell r="L62">
            <v>3738.3313347595749</v>
          </cell>
          <cell r="M62">
            <v>3723.5369994991083</v>
          </cell>
          <cell r="N62">
            <v>3718.8607597243918</v>
          </cell>
          <cell r="O62">
            <v>3718.0551771497985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F63" t="str">
            <v>Replacement</v>
          </cell>
          <cell r="K63">
            <v>7.6845959781414237</v>
          </cell>
          <cell r="L63">
            <v>7.6398859882509917</v>
          </cell>
          <cell r="M63">
            <v>7.60965136629253</v>
          </cell>
          <cell r="N63">
            <v>7.6000947123917983</v>
          </cell>
          <cell r="O63">
            <v>7.5984483738324551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F64" t="str">
            <v/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F65" t="str">
            <v>Replacement</v>
          </cell>
          <cell r="K65">
            <v>3150.8306853769436</v>
          </cell>
          <cell r="L65">
            <v>5220.8312302157337</v>
          </cell>
          <cell r="M65">
            <v>8320.271913018747</v>
          </cell>
          <cell r="N65">
            <v>7271.094967032459</v>
          </cell>
          <cell r="O65">
            <v>4154.0113695197369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F66" t="str">
            <v>Replacement</v>
          </cell>
          <cell r="K66">
            <v>2427.6596535625818</v>
          </cell>
          <cell r="L66">
            <v>2490.8921082434281</v>
          </cell>
          <cell r="M66">
            <v>2511.8547807416776</v>
          </cell>
          <cell r="N66">
            <v>2601.0450379903314</v>
          </cell>
          <cell r="O66">
            <v>2631.2565276946166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F67" t="str">
            <v>Replacement</v>
          </cell>
          <cell r="K67">
            <v>641.93639273361202</v>
          </cell>
          <cell r="L67">
            <v>638.20152238895639</v>
          </cell>
          <cell r="M67">
            <v>635.6758588132933</v>
          </cell>
          <cell r="N67">
            <v>634.87753916850136</v>
          </cell>
          <cell r="O67">
            <v>634.74001149118305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F68" t="str">
            <v>Replacement</v>
          </cell>
          <cell r="K68">
            <v>3209.1023216896328</v>
          </cell>
          <cell r="L68">
            <v>3219.9149005248937</v>
          </cell>
          <cell r="M68">
            <v>3230.3565601361825</v>
          </cell>
          <cell r="N68">
            <v>3234.0181060632867</v>
          </cell>
          <cell r="O68">
            <v>3241.0342988203465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F69" t="str">
            <v/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F70" t="str">
            <v>Replacement</v>
          </cell>
          <cell r="K70">
            <v>3617.4903281327265</v>
          </cell>
          <cell r="L70">
            <v>7071.658161809064</v>
          </cell>
          <cell r="M70">
            <v>7727.9147351063948</v>
          </cell>
          <cell r="N70">
            <v>9969.3540137287619</v>
          </cell>
          <cell r="O70">
            <v>10248.526545587207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F71" t="str">
            <v>Replacement</v>
          </cell>
          <cell r="K71">
            <v>1323.896941916953</v>
          </cell>
          <cell r="L71">
            <v>4277.63159012287</v>
          </cell>
          <cell r="M71">
            <v>5462.4397309159785</v>
          </cell>
          <cell r="N71">
            <v>8947.1506643948233</v>
          </cell>
          <cell r="O71">
            <v>9163.3884407603255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F72" t="str">
            <v>Replacement</v>
          </cell>
          <cell r="K72">
            <v>1869.9305444692202</v>
          </cell>
          <cell r="L72">
            <v>965.74080138913848</v>
          </cell>
          <cell r="M72">
            <v>1130.2547202393271</v>
          </cell>
          <cell r="N72">
            <v>1561.1551730460724</v>
          </cell>
          <cell r="O72">
            <v>1308.6850183574168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F73" t="str">
            <v>Replacement</v>
          </cell>
          <cell r="K73">
            <v>138.11009652942269</v>
          </cell>
          <cell r="L73">
            <v>343.26638456740409</v>
          </cell>
          <cell r="M73">
            <v>706.60969728801717</v>
          </cell>
          <cell r="N73">
            <v>1502.5055306506263</v>
          </cell>
          <cell r="O73">
            <v>1069.7342828071785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F74" t="str">
            <v>Replacement</v>
          </cell>
          <cell r="K74">
            <v>1453.1993867432179</v>
          </cell>
          <cell r="L74">
            <v>1444.7444816220009</v>
          </cell>
          <cell r="M74">
            <v>2454.8106763969281</v>
          </cell>
          <cell r="N74">
            <v>4720.2804936374341</v>
          </cell>
          <cell r="O74">
            <v>7226.8040153353486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F75" t="str">
            <v>Replacement</v>
          </cell>
          <cell r="K75">
            <v>1850.6447727383309</v>
          </cell>
          <cell r="L75">
            <v>1839.8774780991241</v>
          </cell>
          <cell r="M75">
            <v>1832.5962176083574</v>
          </cell>
          <cell r="N75">
            <v>1830.2947340122689</v>
          </cell>
          <cell r="O75">
            <v>1829.8982541117416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F76" t="str">
            <v/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F77" t="str">
            <v>Replacement</v>
          </cell>
          <cell r="K77">
            <v>873.33888290462289</v>
          </cell>
          <cell r="L77">
            <v>868.25768244377184</v>
          </cell>
          <cell r="M77">
            <v>864.8215784454153</v>
          </cell>
          <cell r="N77">
            <v>863.73548394341253</v>
          </cell>
          <cell r="O77">
            <v>863.54838087613496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F78" t="str">
            <v>Replacement</v>
          </cell>
          <cell r="K78">
            <v>558.59974105350454</v>
          </cell>
          <cell r="L78">
            <v>1110.6994686134328</v>
          </cell>
          <cell r="M78">
            <v>553.15195422239094</v>
          </cell>
          <cell r="N78">
            <v>552.45727301735792</v>
          </cell>
          <cell r="O78">
            <v>552.33759928362474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F79" t="str">
            <v>Replacement</v>
          </cell>
          <cell r="K79">
            <v>54.225920942895641</v>
          </cell>
          <cell r="L79">
            <v>53.910427404386596</v>
          </cell>
          <cell r="M79">
            <v>53.697078488617784</v>
          </cell>
          <cell r="N79">
            <v>53.629642495837707</v>
          </cell>
          <cell r="O79">
            <v>53.618025200039973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F80" t="str">
            <v>Replacement</v>
          </cell>
          <cell r="K80">
            <v>2782.1847305855813</v>
          </cell>
          <cell r="L80">
            <v>2765.9976139783289</v>
          </cell>
          <cell r="M80">
            <v>2755.0512605477611</v>
          </cell>
          <cell r="N80">
            <v>2755.2309739442362</v>
          </cell>
          <cell r="O80">
            <v>2754.6341336200094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F81" t="str">
            <v/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F82" t="str">
            <v/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F83" t="str">
            <v>Replacement</v>
          </cell>
          <cell r="K83">
            <v>4863.091540379467</v>
          </cell>
          <cell r="L83">
            <v>7252.1961514845052</v>
          </cell>
          <cell r="M83">
            <v>8427.4117673012588</v>
          </cell>
          <cell r="N83">
            <v>10821.636155739994</v>
          </cell>
          <cell r="O83">
            <v>10819.291964311784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F84" t="str">
            <v>Replacement</v>
          </cell>
          <cell r="K84">
            <v>842.53071817462421</v>
          </cell>
          <cell r="L84">
            <v>0</v>
          </cell>
          <cell r="M84">
            <v>0</v>
          </cell>
          <cell r="N84">
            <v>833.26609159943291</v>
          </cell>
          <cell r="O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F85" t="str">
            <v>Replacement</v>
          </cell>
          <cell r="K85">
            <v>3584.9735611382748</v>
          </cell>
          <cell r="L85">
            <v>4752.1542847356905</v>
          </cell>
          <cell r="M85">
            <v>4733.347775252666</v>
          </cell>
          <cell r="N85">
            <v>4727.4033548971865</v>
          </cell>
          <cell r="O85">
            <v>5907.9741262796833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F86" t="str">
            <v/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F87" t="str">
            <v/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F88" t="str">
            <v>Replacement</v>
          </cell>
          <cell r="K88">
            <v>348.39393208340863</v>
          </cell>
          <cell r="L88">
            <v>346.3669303743215</v>
          </cell>
          <cell r="M88">
            <v>517.49429029730322</v>
          </cell>
          <cell r="N88">
            <v>516.84439011266625</v>
          </cell>
          <cell r="O88">
            <v>516.7324308699433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F89" t="str">
            <v>Replacement</v>
          </cell>
          <cell r="K89">
            <v>5202.8247757614026</v>
          </cell>
          <cell r="L89">
            <v>2750.7642475488169</v>
          </cell>
          <cell r="M89">
            <v>2739.8781797135916</v>
          </cell>
          <cell r="N89">
            <v>0</v>
          </cell>
          <cell r="O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F90" t="str">
            <v>Replacement</v>
          </cell>
          <cell r="K90">
            <v>0</v>
          </cell>
          <cell r="L90">
            <v>2943.7005138774571</v>
          </cell>
          <cell r="M90">
            <v>2932.0509064968123</v>
          </cell>
          <cell r="N90">
            <v>1178.3454992657003</v>
          </cell>
          <cell r="O90">
            <v>1178.0902451267609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F91" t="str">
            <v>Replacement</v>
          </cell>
          <cell r="K91">
            <v>290.3282767361739</v>
          </cell>
          <cell r="L91">
            <v>288.63910864526792</v>
          </cell>
          <cell r="M91">
            <v>287.49682794294625</v>
          </cell>
          <cell r="N91">
            <v>287.13577228481461</v>
          </cell>
          <cell r="O91">
            <v>574.14714541104809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F92" t="str">
            <v>Replacement</v>
          </cell>
          <cell r="K92">
            <v>58.065655347234774</v>
          </cell>
          <cell r="L92">
            <v>115.45564345810715</v>
          </cell>
          <cell r="M92">
            <v>114.99873117717848</v>
          </cell>
          <cell r="N92">
            <v>114.85430891392582</v>
          </cell>
          <cell r="O92">
            <v>114.8294290822096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F93" t="str">
            <v>Replacement</v>
          </cell>
          <cell r="K93">
            <v>29.032827673617387</v>
          </cell>
          <cell r="L93">
            <v>28.863910864526787</v>
          </cell>
          <cell r="M93">
            <v>28.749682794294621</v>
          </cell>
          <cell r="N93">
            <v>28.713577228481455</v>
          </cell>
          <cell r="O93">
            <v>28.7073572705524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F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F95" t="str">
            <v/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F96" t="str">
            <v>Replacement</v>
          </cell>
          <cell r="K96">
            <v>0</v>
          </cell>
          <cell r="L96">
            <v>0</v>
          </cell>
          <cell r="M96">
            <v>0</v>
          </cell>
          <cell r="N96">
            <v>1378.2517069671101</v>
          </cell>
          <cell r="O96">
            <v>1377.9531489865153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F97" t="str">
            <v>Replacement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2576.7723886047838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F98" t="str">
            <v>Replacement</v>
          </cell>
          <cell r="K98">
            <v>226.45605585421563</v>
          </cell>
          <cell r="L98">
            <v>225.13850474330897</v>
          </cell>
          <cell r="M98">
            <v>224.24752579549806</v>
          </cell>
          <cell r="N98">
            <v>223.96590238215541</v>
          </cell>
          <cell r="O98">
            <v>223.91738671030876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F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F100" t="str">
            <v/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F101" t="str">
            <v/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F102" t="str">
            <v>Replacement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F103" t="str">
            <v>Replacement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F104" t="str">
            <v>Replacement</v>
          </cell>
          <cell r="K104">
            <v>1107.8927040252393</v>
          </cell>
          <cell r="L104">
            <v>1101.4468385903422</v>
          </cell>
          <cell r="M104">
            <v>1645.631843145424</v>
          </cell>
          <cell r="N104">
            <v>1643.5651605582784</v>
          </cell>
          <cell r="O104">
            <v>1643.2091301664193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F105" t="str">
            <v>Replacement</v>
          </cell>
          <cell r="K105">
            <v>2050.8324943400544</v>
          </cell>
          <cell r="L105">
            <v>4077.8009624255783</v>
          </cell>
          <cell r="M105">
            <v>4061.6631861930027</v>
          </cell>
          <cell r="N105">
            <v>5070.7028842409109</v>
          </cell>
          <cell r="O105">
            <v>4055.6835716403775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F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F107" t="str">
            <v>Replacement</v>
          </cell>
          <cell r="K107">
            <v>17290.222816965364</v>
          </cell>
          <cell r="L107">
            <v>7816.1376464786817</v>
          </cell>
          <cell r="M107">
            <v>6804.7379021135821</v>
          </cell>
          <cell r="N107">
            <v>8092.0968379579526</v>
          </cell>
          <cell r="O107">
            <v>7335.3750426186134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F108" t="str">
            <v>Replacement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F109" t="str">
            <v>Replacement</v>
          </cell>
          <cell r="K109">
            <v>3122.5273174209633</v>
          </cell>
          <cell r="L109">
            <v>3104.3600428899927</v>
          </cell>
          <cell r="M109">
            <v>3092.074630193511</v>
          </cell>
          <cell r="N109">
            <v>3088.1914185122391</v>
          </cell>
          <cell r="O109">
            <v>3087.5224520317765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F110" t="str">
            <v>Non-network capex</v>
          </cell>
          <cell r="K110">
            <v>2930</v>
          </cell>
          <cell r="L110">
            <v>2365</v>
          </cell>
          <cell r="M110">
            <v>1995</v>
          </cell>
          <cell r="N110">
            <v>1650</v>
          </cell>
          <cell r="O110">
            <v>1200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F111" t="str">
            <v>Augmentation</v>
          </cell>
          <cell r="K111">
            <v>1370.2465800934399</v>
          </cell>
          <cell r="L111">
            <v>1362.3133883027451</v>
          </cell>
          <cell r="M111">
            <v>1356.9391519150131</v>
          </cell>
          <cell r="N111">
            <v>1355.2408361387377</v>
          </cell>
          <cell r="O111">
            <v>1571.741719477546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F112" t="str">
            <v>Replacement</v>
          </cell>
          <cell r="K112">
            <v>265.51279117130946</v>
          </cell>
          <cell r="L112">
            <v>263.96800283854395</v>
          </cell>
          <cell r="M112">
            <v>262.92335730492908</v>
          </cell>
          <cell r="N112">
            <v>262.5931624763839</v>
          </cell>
          <cell r="O112">
            <v>262.53627933674352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F113" t="str">
            <v>Replacement</v>
          </cell>
          <cell r="K113">
            <v>0</v>
          </cell>
          <cell r="L113">
            <v>7034.6735176126194</v>
          </cell>
          <cell r="M113">
            <v>7006.8340060370147</v>
          </cell>
          <cell r="N113">
            <v>6998.0344061194428</v>
          </cell>
          <cell r="O113">
            <v>6996.5184863423356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F114" t="str">
            <v>Replacement</v>
          </cell>
          <cell r="K114">
            <v>566.06733560284056</v>
          </cell>
          <cell r="L114">
            <v>562.7738814090095</v>
          </cell>
          <cell r="M114">
            <v>560.54672048296118</v>
          </cell>
          <cell r="N114">
            <v>559.84275248955544</v>
          </cell>
          <cell r="O114">
            <v>559.72147890738688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F115" t="str">
            <v>Replacement</v>
          </cell>
          <cell r="K115">
            <v>1578.5370369660095</v>
          </cell>
          <cell r="L115">
            <v>1569.3529009144622</v>
          </cell>
          <cell r="M115">
            <v>1563.1422334056106</v>
          </cell>
          <cell r="N115">
            <v>1561.1791461887051</v>
          </cell>
          <cell r="O115">
            <v>1560.8409623207829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F116" t="str">
            <v>Augmentation</v>
          </cell>
          <cell r="K116">
            <v>3995.469424648139</v>
          </cell>
          <cell r="L116">
            <v>5296.4496257612755</v>
          </cell>
          <cell r="M116">
            <v>2822.4221826652201</v>
          </cell>
          <cell r="N116">
            <v>511.45888612284006</v>
          </cell>
          <cell r="O116">
            <v>411.54851930119452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F117" t="str">
            <v/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F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F119" t="str">
            <v>Replacement</v>
          </cell>
          <cell r="K119">
            <v>1340.1982442627391</v>
          </cell>
          <cell r="L119">
            <v>1093.1351365133967</v>
          </cell>
          <cell r="M119">
            <v>101.05848910877758</v>
          </cell>
          <cell r="N119">
            <v>100.93157383268208</v>
          </cell>
          <cell r="O119">
            <v>52.557136415650682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F120" t="str">
            <v>Replacement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F121" t="str">
            <v>Replacement</v>
          </cell>
          <cell r="K121">
            <v>669.38422014641583</v>
          </cell>
          <cell r="L121">
            <v>679.88886396614237</v>
          </cell>
          <cell r="M121">
            <v>675.91568309274578</v>
          </cell>
          <cell r="N121">
            <v>697.60442448262927</v>
          </cell>
          <cell r="O121">
            <v>719.83892554892248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F122" t="str">
            <v>Replacement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F123" t="str">
            <v>Replacement</v>
          </cell>
          <cell r="K123">
            <v>908.85941907897563</v>
          </cell>
          <cell r="L123">
            <v>950.94399394347852</v>
          </cell>
          <cell r="M123">
            <v>1003.2235480709687</v>
          </cell>
          <cell r="N123">
            <v>1065.8805487486193</v>
          </cell>
          <cell r="O123">
            <v>1126.7676572250857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F124" t="str">
            <v>Connections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F125" t="str">
            <v>Replacement</v>
          </cell>
          <cell r="K125">
            <v>44.931617017547985</v>
          </cell>
          <cell r="L125">
            <v>45.043568370364696</v>
          </cell>
          <cell r="M125">
            <v>1942.9969352033752</v>
          </cell>
          <cell r="N125">
            <v>3893.0815315491609</v>
          </cell>
          <cell r="O125">
            <v>4174.1781161815543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F126" t="str">
            <v>Replacement</v>
          </cell>
          <cell r="K126">
            <v>234.43573261982561</v>
          </cell>
          <cell r="L126">
            <v>271.3155343046069</v>
          </cell>
          <cell r="M126">
            <v>272.88689407233193</v>
          </cell>
          <cell r="N126">
            <v>0</v>
          </cell>
          <cell r="O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F127" t="str">
            <v/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F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F129" t="str">
            <v>Augmentation</v>
          </cell>
          <cell r="K129">
            <v>0</v>
          </cell>
          <cell r="L129">
            <v>0</v>
          </cell>
          <cell r="M129">
            <v>12673.697739041399</v>
          </cell>
          <cell r="N129">
            <v>25315.671224591279</v>
          </cell>
          <cell r="O129">
            <v>29528.606259860706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F130" t="str">
            <v>Augmentation</v>
          </cell>
          <cell r="K130">
            <v>5722.6775613449909</v>
          </cell>
          <cell r="L130">
            <v>3620.6198613602469</v>
          </cell>
          <cell r="M130">
            <v>5461.0242290178394</v>
          </cell>
          <cell r="N130">
            <v>2881.458513368113</v>
          </cell>
          <cell r="O130">
            <v>6373.8576926772503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F131" t="str">
            <v>Augmentation</v>
          </cell>
          <cell r="K131">
            <v>1642.9287035206801</v>
          </cell>
          <cell r="L131">
            <v>1640.6580286049577</v>
          </cell>
          <cell r="M131">
            <v>1507.4487635949242</v>
          </cell>
          <cell r="N131">
            <v>1367.6637015236508</v>
          </cell>
          <cell r="O131">
            <v>1320.0418756585814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F132" t="str">
            <v>Augmentation</v>
          </cell>
          <cell r="K132">
            <v>17446.195412740519</v>
          </cell>
          <cell r="L132">
            <v>4071.0431275045003</v>
          </cell>
          <cell r="M132">
            <v>0</v>
          </cell>
          <cell r="N132">
            <v>0</v>
          </cell>
          <cell r="O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F133" t="str">
            <v>Augmentation</v>
          </cell>
          <cell r="K133">
            <v>1082.1063025088711</v>
          </cell>
          <cell r="L133">
            <v>1075.8413302327592</v>
          </cell>
          <cell r="M133">
            <v>1071.5972072035006</v>
          </cell>
          <cell r="N133">
            <v>1070.2560192510134</v>
          </cell>
          <cell r="O133">
            <v>1070.0261501831058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F134" t="str">
            <v>Augmentation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F135" t="str">
            <v>Augmentation</v>
          </cell>
          <cell r="K135">
            <v>5202.4341466772639</v>
          </cell>
          <cell r="L135">
            <v>5172.3140876574953</v>
          </cell>
          <cell r="M135">
            <v>15455.728950050488</v>
          </cell>
          <cell r="N135">
            <v>26499.12739972461</v>
          </cell>
          <cell r="O135">
            <v>26493.435930014399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F136" t="str">
            <v>Augmentation</v>
          </cell>
          <cell r="K136">
            <v>13543.370915138574</v>
          </cell>
          <cell r="L136">
            <v>8976.6400629318905</v>
          </cell>
          <cell r="M136">
            <v>0</v>
          </cell>
          <cell r="N136">
            <v>0</v>
          </cell>
          <cell r="O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F137" t="str">
            <v>Augmentation</v>
          </cell>
          <cell r="K137">
            <v>0</v>
          </cell>
          <cell r="L137">
            <v>0</v>
          </cell>
          <cell r="M137">
            <v>3661.2674198062655</v>
          </cell>
          <cell r="N137">
            <v>7313.0846054256808</v>
          </cell>
          <cell r="O137">
            <v>7311.5139046666645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F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F139" t="str">
            <v>Augmentation</v>
          </cell>
          <cell r="K139">
            <v>1564.8921913205211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F140" t="str">
            <v>Augmentation</v>
          </cell>
          <cell r="K140">
            <v>170.63984001101426</v>
          </cell>
          <cell r="L140">
            <v>1748.2421616282336</v>
          </cell>
          <cell r="M140">
            <v>5232.2794405570921</v>
          </cell>
          <cell r="N140">
            <v>3172.6916416835329</v>
          </cell>
          <cell r="O140">
            <v>3143.201816162873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F141" t="str">
            <v>Augmentation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F142" t="str">
            <v>Augmentation</v>
          </cell>
          <cell r="K142">
            <v>7940.9954814881758</v>
          </cell>
          <cell r="L142">
            <v>23824.713150567957</v>
          </cell>
          <cell r="M142">
            <v>0</v>
          </cell>
          <cell r="N142">
            <v>0</v>
          </cell>
          <cell r="O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F143" t="str">
            <v>Augmentation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F144" t="str">
            <v>Augmentation</v>
          </cell>
          <cell r="K144">
            <v>8703.6723273910629</v>
          </cell>
          <cell r="L144">
            <v>20504.087506291846</v>
          </cell>
          <cell r="M144">
            <v>21334.057860719691</v>
          </cell>
          <cell r="N144">
            <v>26635.996679109598</v>
          </cell>
          <cell r="O144">
            <v>37039.366737107506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F145" t="str">
            <v>Augmentation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F146" t="str">
            <v>Augmentation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F147" t="str">
            <v>Augmentation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F148" t="str">
            <v>Augmentation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F149" t="str">
            <v>Augmentation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F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F151" t="str">
            <v/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F152" t="str">
            <v>Augmentation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F153" t="str">
            <v>Augmentation</v>
          </cell>
          <cell r="K153">
            <v>1311.0134049626706</v>
          </cell>
          <cell r="L153">
            <v>11648.05132540468</v>
          </cell>
          <cell r="M153">
            <v>21905.919831871557</v>
          </cell>
          <cell r="N153">
            <v>0</v>
          </cell>
          <cell r="O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F154" t="str">
            <v>Augmentation</v>
          </cell>
          <cell r="K154">
            <v>0</v>
          </cell>
          <cell r="L154">
            <v>0</v>
          </cell>
          <cell r="M154">
            <v>13626.801024294513</v>
          </cell>
          <cell r="N154">
            <v>13609.746014033321</v>
          </cell>
          <cell r="O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F155" t="str">
            <v>Augmentation</v>
          </cell>
          <cell r="K155">
            <v>25753.497805181909</v>
          </cell>
          <cell r="L155">
            <v>16187.902703103045</v>
          </cell>
          <cell r="M155">
            <v>0</v>
          </cell>
          <cell r="N155">
            <v>0</v>
          </cell>
          <cell r="O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F156" t="str">
            <v>Augmentation</v>
          </cell>
          <cell r="K156">
            <v>1537.9556395842487</v>
          </cell>
          <cell r="L156">
            <v>16928.784219946807</v>
          </cell>
          <cell r="M156">
            <v>32309.770201676361</v>
          </cell>
          <cell r="N156">
            <v>0</v>
          </cell>
          <cell r="O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F157" t="str">
            <v>Augmentation</v>
          </cell>
          <cell r="K157">
            <v>0</v>
          </cell>
          <cell r="L157">
            <v>0</v>
          </cell>
          <cell r="M157">
            <v>3709.3749480121173</v>
          </cell>
          <cell r="N157">
            <v>3704.732374330431</v>
          </cell>
          <cell r="O157">
            <v>3703.9366737107507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F158" t="str">
            <v>Augmentation</v>
          </cell>
          <cell r="K158">
            <v>0</v>
          </cell>
          <cell r="L158">
            <v>0</v>
          </cell>
          <cell r="M158">
            <v>0</v>
          </cell>
          <cell r="N158">
            <v>1930.5772039566357</v>
          </cell>
          <cell r="O158">
            <v>4502.3408011550682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F159" t="str">
            <v>Augmentation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F160" t="str">
            <v>Augmentation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F161" t="str">
            <v>Augmentation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F162" t="str">
            <v>Augmentation</v>
          </cell>
          <cell r="K162">
            <v>0</v>
          </cell>
          <cell r="L162">
            <v>0</v>
          </cell>
          <cell r="M162">
            <v>0</v>
          </cell>
          <cell r="N162">
            <v>3777.1701831718528</v>
          </cell>
          <cell r="O162">
            <v>8811.5048428353493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F163" t="str">
            <v>Augmentation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F164" t="str">
            <v>Augmentation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F165" t="str">
            <v>Augmentation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F166" t="str">
            <v>Augmentation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F167" t="str">
            <v>Augmentation</v>
          </cell>
          <cell r="K167">
            <v>0</v>
          </cell>
          <cell r="L167">
            <v>0</v>
          </cell>
          <cell r="M167">
            <v>0</v>
          </cell>
          <cell r="N167">
            <v>5033.2905674583717</v>
          </cell>
          <cell r="O167">
            <v>11741.47925566308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F168" t="str">
            <v>Augmentation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F169" t="str">
            <v>Augmentation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F170" t="str">
            <v>Augmentation</v>
          </cell>
          <cell r="K170">
            <v>19588.551172370731</v>
          </cell>
          <cell r="L170">
            <v>21240.019994624403</v>
          </cell>
          <cell r="M170">
            <v>19822.604512365742</v>
          </cell>
          <cell r="N170">
            <v>25635.78231168733</v>
          </cell>
          <cell r="O170">
            <v>37070.312252547992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F171" t="str">
            <v>Augmentation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F172" t="str">
            <v>Augmentation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F173" t="str">
            <v>Augmentation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F174" t="str">
            <v>Augmentation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F175" t="str">
            <v>Augmentation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F176" t="str">
            <v>Augmentation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F177" t="str">
            <v/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F178" t="str">
            <v/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F179" t="str">
            <v>Augmentation</v>
          </cell>
          <cell r="K179">
            <v>8636.0406834842579</v>
          </cell>
          <cell r="L179">
            <v>6620.5620322015948</v>
          </cell>
          <cell r="M179">
            <v>0</v>
          </cell>
          <cell r="N179">
            <v>20853.012352012414</v>
          </cell>
          <cell r="O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F180" t="str">
            <v>Augmentation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F181" t="str">
            <v>Non-network capex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F182" t="str">
            <v/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F183" t="str">
            <v/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F184" t="str">
            <v/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F185" t="str">
            <v/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F186" t="str">
            <v>Augmentation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F187" t="str">
            <v/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F188" t="str">
            <v/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F189" t="str">
            <v>Non-network capex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F190" t="str">
            <v/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F191" t="str">
            <v>Replacement</v>
          </cell>
          <cell r="K191">
            <v>6035.2767398832266</v>
          </cell>
          <cell r="L191">
            <v>15703.87411725876</v>
          </cell>
          <cell r="M191">
            <v>18547.501780686216</v>
          </cell>
          <cell r="N191">
            <v>21220.51021385043</v>
          </cell>
          <cell r="O191">
            <v>6132.2426733235761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F192" t="str">
            <v>Replacement</v>
          </cell>
          <cell r="K192">
            <v>941.07327926024277</v>
          </cell>
          <cell r="L192">
            <v>4890.8381073493392</v>
          </cell>
          <cell r="M192">
            <v>4776.5296857878338</v>
          </cell>
          <cell r="N192">
            <v>3621.8856723103818</v>
          </cell>
          <cell r="O192">
            <v>16175.171278441841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F193" t="str">
            <v>Replacement</v>
          </cell>
          <cell r="K193">
            <v>2445.6325226218796</v>
          </cell>
          <cell r="L193">
            <v>16038.563137016394</v>
          </cell>
          <cell r="M193">
            <v>37354.288421299309</v>
          </cell>
          <cell r="N193">
            <v>21115.037570143042</v>
          </cell>
          <cell r="O193">
            <v>19356.55201973956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</row>
        <row r="194">
          <cell r="F194" t="str">
            <v>Augmentation</v>
          </cell>
          <cell r="K194">
            <v>3803.5614687213242</v>
          </cell>
          <cell r="L194">
            <v>3891.1933940614499</v>
          </cell>
          <cell r="M194">
            <v>3875.8428929875954</v>
          </cell>
          <cell r="N194">
            <v>3870.991971616334</v>
          </cell>
          <cell r="O194">
            <v>3870.1605618411136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F195" t="str">
            <v/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F196" t="str">
            <v>Augmentation</v>
          </cell>
          <cell r="K196">
            <v>3354.6512747365323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F197" t="str">
            <v>Augmentation</v>
          </cell>
          <cell r="K197">
            <v>0</v>
          </cell>
          <cell r="L197">
            <v>2565.5608891316961</v>
          </cell>
          <cell r="M197">
            <v>0</v>
          </cell>
          <cell r="N197">
            <v>0</v>
          </cell>
          <cell r="O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F198" t="str">
            <v>Augmentation</v>
          </cell>
          <cell r="K198">
            <v>0</v>
          </cell>
          <cell r="L198">
            <v>0</v>
          </cell>
          <cell r="M198">
            <v>255.54399207820478</v>
          </cell>
          <cell r="N198">
            <v>0</v>
          </cell>
          <cell r="O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F199" t="str">
            <v>Augmentation</v>
          </cell>
          <cell r="K199">
            <v>0</v>
          </cell>
          <cell r="L199">
            <v>0</v>
          </cell>
          <cell r="M199">
            <v>255.54399207820478</v>
          </cell>
          <cell r="N199">
            <v>0</v>
          </cell>
          <cell r="O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F200" t="str">
            <v/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F201" t="str">
            <v>Augmentation</v>
          </cell>
          <cell r="K201">
            <v>312.14604880063587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F202" t="str">
            <v>Augmentation</v>
          </cell>
          <cell r="K202">
            <v>312.14604880063587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F203" t="str">
            <v>Augmentation</v>
          </cell>
          <cell r="K203">
            <v>312.14604880063587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F204" t="str">
            <v>Augmentation</v>
          </cell>
          <cell r="K204">
            <v>312.14604880063587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F205" t="str">
            <v>Augmentation</v>
          </cell>
          <cell r="K205">
            <v>312.14604880063587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F206" t="str">
            <v>Augmentation</v>
          </cell>
          <cell r="K206">
            <v>312.14604880063587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F207" t="str">
            <v>Augmentation</v>
          </cell>
          <cell r="K207">
            <v>0</v>
          </cell>
          <cell r="L207">
            <v>310.33884525944973</v>
          </cell>
          <cell r="M207">
            <v>0</v>
          </cell>
          <cell r="N207">
            <v>0</v>
          </cell>
          <cell r="O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F208" t="str">
            <v>Augmentation</v>
          </cell>
          <cell r="K208">
            <v>0</v>
          </cell>
          <cell r="L208">
            <v>310.33884525944973</v>
          </cell>
          <cell r="M208">
            <v>0</v>
          </cell>
          <cell r="N208">
            <v>0</v>
          </cell>
          <cell r="O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F209" t="str">
            <v>Augmentation</v>
          </cell>
          <cell r="K209">
            <v>0</v>
          </cell>
          <cell r="L209">
            <v>310.33884525944973</v>
          </cell>
          <cell r="M209">
            <v>0</v>
          </cell>
          <cell r="N209">
            <v>0</v>
          </cell>
          <cell r="O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F210" t="str">
            <v>Augmentation</v>
          </cell>
          <cell r="K210">
            <v>0</v>
          </cell>
          <cell r="L210">
            <v>310.33884525944973</v>
          </cell>
          <cell r="M210">
            <v>0</v>
          </cell>
          <cell r="N210">
            <v>0</v>
          </cell>
          <cell r="O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F211" t="str">
            <v>Augmentation</v>
          </cell>
          <cell r="K211">
            <v>0</v>
          </cell>
          <cell r="L211">
            <v>310.33884525944973</v>
          </cell>
          <cell r="M211">
            <v>0</v>
          </cell>
          <cell r="N211">
            <v>0</v>
          </cell>
          <cell r="O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F212" t="str">
            <v>Augmentation</v>
          </cell>
          <cell r="K212">
            <v>0</v>
          </cell>
          <cell r="L212">
            <v>310.33884525944973</v>
          </cell>
          <cell r="M212">
            <v>0</v>
          </cell>
          <cell r="N212">
            <v>0</v>
          </cell>
          <cell r="O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F213" t="str">
            <v>Augmentation</v>
          </cell>
          <cell r="K213">
            <v>0</v>
          </cell>
          <cell r="L213">
            <v>0</v>
          </cell>
          <cell r="M213">
            <v>309.11457900100976</v>
          </cell>
          <cell r="N213">
            <v>0</v>
          </cell>
          <cell r="O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F214" t="str">
            <v>Augmentation</v>
          </cell>
          <cell r="K214">
            <v>0</v>
          </cell>
          <cell r="L214">
            <v>0</v>
          </cell>
          <cell r="M214">
            <v>309.11457900100976</v>
          </cell>
          <cell r="N214">
            <v>0</v>
          </cell>
          <cell r="O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F215" t="str">
            <v>Augmentation</v>
          </cell>
          <cell r="K215">
            <v>0</v>
          </cell>
          <cell r="L215">
            <v>0</v>
          </cell>
          <cell r="M215">
            <v>309.11457900100976</v>
          </cell>
          <cell r="N215">
            <v>0</v>
          </cell>
          <cell r="O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F216" t="str">
            <v>Augmentation</v>
          </cell>
          <cell r="K216">
            <v>0</v>
          </cell>
          <cell r="L216">
            <v>0</v>
          </cell>
          <cell r="M216">
            <v>309.11457900100976</v>
          </cell>
          <cell r="N216">
            <v>0</v>
          </cell>
          <cell r="O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F217" t="str">
            <v>Augmentation</v>
          </cell>
          <cell r="K217">
            <v>0</v>
          </cell>
          <cell r="L217">
            <v>0</v>
          </cell>
          <cell r="M217">
            <v>309.11457900100976</v>
          </cell>
          <cell r="N217">
            <v>0</v>
          </cell>
          <cell r="O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F218" t="str">
            <v>Augmentation</v>
          </cell>
          <cell r="K218">
            <v>0</v>
          </cell>
          <cell r="L218">
            <v>0</v>
          </cell>
          <cell r="M218">
            <v>309.11457900100976</v>
          </cell>
          <cell r="N218">
            <v>0</v>
          </cell>
          <cell r="O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F219" t="str">
            <v>Augmentation</v>
          </cell>
          <cell r="K219">
            <v>0</v>
          </cell>
          <cell r="L219">
            <v>0</v>
          </cell>
          <cell r="M219">
            <v>0</v>
          </cell>
          <cell r="N219">
            <v>308.72769786086928</v>
          </cell>
          <cell r="O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F220" t="str">
            <v>Augmentation</v>
          </cell>
          <cell r="K220">
            <v>0</v>
          </cell>
          <cell r="L220">
            <v>0</v>
          </cell>
          <cell r="M220">
            <v>0</v>
          </cell>
          <cell r="N220">
            <v>308.72769786086928</v>
          </cell>
          <cell r="O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F221" t="str">
            <v>Augmentation</v>
          </cell>
          <cell r="K221">
            <v>0</v>
          </cell>
          <cell r="L221">
            <v>0</v>
          </cell>
          <cell r="M221">
            <v>0</v>
          </cell>
          <cell r="N221">
            <v>308.72769786086928</v>
          </cell>
          <cell r="O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F222" t="str">
            <v>Augmentation</v>
          </cell>
          <cell r="K222">
            <v>0</v>
          </cell>
          <cell r="L222">
            <v>0</v>
          </cell>
          <cell r="M222">
            <v>0</v>
          </cell>
          <cell r="N222">
            <v>308.72769786086928</v>
          </cell>
          <cell r="O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F223" t="str">
            <v>Augmentation</v>
          </cell>
          <cell r="K223">
            <v>0</v>
          </cell>
          <cell r="L223">
            <v>0</v>
          </cell>
          <cell r="M223">
            <v>0</v>
          </cell>
          <cell r="N223">
            <v>308.72769786086928</v>
          </cell>
          <cell r="O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F224" t="str">
            <v>Augmentation</v>
          </cell>
          <cell r="K224">
            <v>0</v>
          </cell>
          <cell r="L224">
            <v>0</v>
          </cell>
          <cell r="M224">
            <v>0</v>
          </cell>
          <cell r="N224">
            <v>308.72769786086928</v>
          </cell>
          <cell r="O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F225" t="str">
            <v>Augmentation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308.66138947589587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F226" t="str">
            <v>Augmentation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308.66138947589587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F227" t="str">
            <v>Augmentation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308.66138947589587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F228" t="str">
            <v>Augmentation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308.66138947589587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F229" t="str">
            <v>Augmentation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308.66138947589587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F230" t="str">
            <v>Augmentation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308.66138947589587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F231" t="str">
            <v/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F232" t="str">
            <v>Non-network capex</v>
          </cell>
          <cell r="K232">
            <v>250</v>
          </cell>
          <cell r="L232">
            <v>250</v>
          </cell>
          <cell r="M232">
            <v>250</v>
          </cell>
          <cell r="N232">
            <v>250</v>
          </cell>
          <cell r="O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F233" t="str">
            <v>Augmentation</v>
          </cell>
          <cell r="K233">
            <v>426.59960002753564</v>
          </cell>
          <cell r="L233">
            <v>424.12975518791467</v>
          </cell>
          <cell r="M233">
            <v>422.45659130138</v>
          </cell>
          <cell r="N233">
            <v>421.927853743188</v>
          </cell>
          <cell r="O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F234" t="str">
            <v>Augmentation</v>
          </cell>
          <cell r="K234">
            <v>984.30054055133837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F235" t="str">
            <v>Augmentation</v>
          </cell>
          <cell r="K235">
            <v>449.49031027291562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F236" t="str">
            <v/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F237" t="str">
            <v>Non-network capex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F238" t="str">
            <v>Non-network capex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F239" t="str">
            <v>Non-network capex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F240" t="str">
            <v>Non-network capex</v>
          </cell>
          <cell r="K240">
            <v>195</v>
          </cell>
          <cell r="L240">
            <v>195</v>
          </cell>
          <cell r="M240">
            <v>195</v>
          </cell>
          <cell r="N240">
            <v>195</v>
          </cell>
          <cell r="O240">
            <v>195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F241" t="str">
            <v>Non-network capex</v>
          </cell>
          <cell r="K241">
            <v>260</v>
          </cell>
          <cell r="L241">
            <v>260</v>
          </cell>
          <cell r="M241">
            <v>260</v>
          </cell>
          <cell r="N241">
            <v>260</v>
          </cell>
          <cell r="O241">
            <v>260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F242" t="str">
            <v>Augmentation</v>
          </cell>
          <cell r="K242">
            <v>405.78986344082659</v>
          </cell>
          <cell r="L242">
            <v>403.44049883728468</v>
          </cell>
          <cell r="M242">
            <v>401.84895270131267</v>
          </cell>
          <cell r="N242">
            <v>401.34600721913006</v>
          </cell>
          <cell r="O242">
            <v>401.25980631866469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F243" t="str">
            <v>Non-network capex</v>
          </cell>
          <cell r="K243">
            <v>325</v>
          </cell>
          <cell r="L243">
            <v>325</v>
          </cell>
          <cell r="M243">
            <v>325</v>
          </cell>
          <cell r="N243">
            <v>325</v>
          </cell>
          <cell r="O243">
            <v>325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F244" t="str">
            <v>Non-network capex</v>
          </cell>
          <cell r="K244">
            <v>195</v>
          </cell>
          <cell r="L244">
            <v>195</v>
          </cell>
          <cell r="M244">
            <v>195</v>
          </cell>
          <cell r="N244">
            <v>195</v>
          </cell>
          <cell r="O244">
            <v>195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F245" t="str">
            <v>Non-network capex</v>
          </cell>
          <cell r="K245">
            <v>130</v>
          </cell>
          <cell r="L245">
            <v>130</v>
          </cell>
          <cell r="M245">
            <v>130</v>
          </cell>
          <cell r="N245">
            <v>130</v>
          </cell>
          <cell r="O245">
            <v>130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F246" t="str">
            <v/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F247" t="str">
            <v/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F248" t="str">
            <v/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F249" t="str">
            <v>Non-network capex</v>
          </cell>
          <cell r="K249">
            <v>325</v>
          </cell>
          <cell r="L249">
            <v>325</v>
          </cell>
          <cell r="M249">
            <v>325</v>
          </cell>
          <cell r="N249">
            <v>325</v>
          </cell>
          <cell r="O249">
            <v>325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F250" t="str">
            <v>Non-network capex</v>
          </cell>
          <cell r="K250">
            <v>130</v>
          </cell>
          <cell r="L250">
            <v>130</v>
          </cell>
          <cell r="M250">
            <v>130</v>
          </cell>
          <cell r="N250">
            <v>130</v>
          </cell>
          <cell r="O250">
            <v>130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F251" t="str">
            <v/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F252" t="str">
            <v/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F253" t="str">
            <v/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F254" t="str">
            <v>Non-network capex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F255" t="str">
            <v>Non-network capex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F256" t="str">
            <v>Non-network capex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F257" t="str">
            <v>Non-network capex</v>
          </cell>
          <cell r="K257">
            <v>7611</v>
          </cell>
          <cell r="L257">
            <v>9551</v>
          </cell>
          <cell r="M257">
            <v>16131</v>
          </cell>
          <cell r="N257">
            <v>13551</v>
          </cell>
          <cell r="O257">
            <v>13956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F258" t="str">
            <v>Non-network capex</v>
          </cell>
          <cell r="K258">
            <v>6581.7</v>
          </cell>
          <cell r="L258">
            <v>5901.7</v>
          </cell>
          <cell r="M258">
            <v>5299.2</v>
          </cell>
          <cell r="N258">
            <v>5799.2</v>
          </cell>
          <cell r="O258">
            <v>6024.2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F259" t="str">
            <v>Non-network capex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F260" t="str">
            <v>Non-network capex</v>
          </cell>
          <cell r="K260">
            <v>7500</v>
          </cell>
          <cell r="L260">
            <v>11000</v>
          </cell>
          <cell r="M260">
            <v>0</v>
          </cell>
          <cell r="N260">
            <v>0</v>
          </cell>
          <cell r="O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F261" t="str">
            <v>Non-network capex</v>
          </cell>
          <cell r="K261">
            <v>9000</v>
          </cell>
          <cell r="L261">
            <v>9000</v>
          </cell>
          <cell r="M261">
            <v>9000</v>
          </cell>
          <cell r="N261">
            <v>4000</v>
          </cell>
          <cell r="O261">
            <v>10000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F262" t="str">
            <v>Non-network capex</v>
          </cell>
          <cell r="K262">
            <v>10500</v>
          </cell>
          <cell r="L262">
            <v>10500</v>
          </cell>
          <cell r="M262">
            <v>4000</v>
          </cell>
          <cell r="N262">
            <v>9000</v>
          </cell>
          <cell r="O262">
            <v>3000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F263" t="str">
            <v>Non-network capex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F264" t="str">
            <v>Replacement</v>
          </cell>
          <cell r="K264">
            <v>7283.954686065963</v>
          </cell>
          <cell r="L264">
            <v>7241.5756798953435</v>
          </cell>
          <cell r="M264">
            <v>7212.9173591557501</v>
          </cell>
          <cell r="N264">
            <v>7203.8589474758974</v>
          </cell>
          <cell r="O264">
            <v>7202.2984418229926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F265" t="str">
            <v>Non-network capex</v>
          </cell>
          <cell r="K265">
            <v>7245.0001250000005</v>
          </cell>
          <cell r="L265">
            <v>8494.3909999999996</v>
          </cell>
          <cell r="M265">
            <v>7504.7661250000001</v>
          </cell>
          <cell r="N265">
            <v>1500</v>
          </cell>
          <cell r="O265">
            <v>650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F266" t="str">
            <v>Non-network capex</v>
          </cell>
          <cell r="K266">
            <v>9656.5</v>
          </cell>
          <cell r="L266">
            <v>2964.375</v>
          </cell>
          <cell r="M266">
            <v>1500</v>
          </cell>
          <cell r="N266">
            <v>3000</v>
          </cell>
          <cell r="O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F267" t="str">
            <v>Non-network capex</v>
          </cell>
          <cell r="K267">
            <v>14557.274875000001</v>
          </cell>
          <cell r="L267">
            <v>6980.7251249999999</v>
          </cell>
          <cell r="M267">
            <v>10825</v>
          </cell>
          <cell r="N267">
            <v>2625</v>
          </cell>
          <cell r="O267">
            <v>3825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F268" t="str">
            <v>Non-network capex</v>
          </cell>
          <cell r="K268">
            <v>3100</v>
          </cell>
          <cell r="L268">
            <v>17100</v>
          </cell>
          <cell r="M268">
            <v>15600</v>
          </cell>
          <cell r="N268">
            <v>19900</v>
          </cell>
          <cell r="O268">
            <v>15800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F269" t="str">
            <v>Non-network capex</v>
          </cell>
          <cell r="K269">
            <v>4980</v>
          </cell>
          <cell r="L269">
            <v>4980</v>
          </cell>
          <cell r="M269">
            <v>4980</v>
          </cell>
          <cell r="N269">
            <v>4980</v>
          </cell>
          <cell r="O269">
            <v>4980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F270" t="str">
            <v>Non-network capex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F271" t="str">
            <v>Non-network capex</v>
          </cell>
          <cell r="K271">
            <v>0</v>
          </cell>
          <cell r="L271">
            <v>1500</v>
          </cell>
          <cell r="M271">
            <v>2300</v>
          </cell>
          <cell r="N271">
            <v>800</v>
          </cell>
          <cell r="O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F272" t="str">
            <v>Non-network capex</v>
          </cell>
          <cell r="K272">
            <v>0</v>
          </cell>
          <cell r="L272">
            <v>1459.8810000000001</v>
          </cell>
          <cell r="M272">
            <v>0</v>
          </cell>
          <cell r="N272">
            <v>0</v>
          </cell>
          <cell r="O272">
            <v>1759.4780000000001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F273" t="str">
            <v>Non-network capex</v>
          </cell>
          <cell r="K273">
            <v>6035</v>
          </cell>
          <cell r="L273">
            <v>2995.7976075596252</v>
          </cell>
          <cell r="M273">
            <v>9225.6371624101448</v>
          </cell>
          <cell r="N273">
            <v>11079.788143547401</v>
          </cell>
          <cell r="O273">
            <v>9022.963256367264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F274" t="str">
            <v>Non-network capex</v>
          </cell>
          <cell r="K274">
            <v>13510.426363296199</v>
          </cell>
          <cell r="L274">
            <v>15168.880312290528</v>
          </cell>
          <cell r="M274">
            <v>14864.618538133427</v>
          </cell>
          <cell r="N274">
            <v>15411.327345568216</v>
          </cell>
          <cell r="O274">
            <v>14500.134683860204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F275" t="str">
            <v>Non-network capex</v>
          </cell>
          <cell r="K275">
            <v>8734.48</v>
          </cell>
          <cell r="L275">
            <v>2472.8930379746835</v>
          </cell>
          <cell r="M275">
            <v>1599.8430379746837</v>
          </cell>
          <cell r="N275">
            <v>1036.7</v>
          </cell>
          <cell r="O275">
            <v>4900.5493670886081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F276" t="str">
            <v>Non-network capex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F277" t="str">
            <v>Non-network capex</v>
          </cell>
          <cell r="K277">
            <v>3707.5</v>
          </cell>
          <cell r="L277">
            <v>3707.5</v>
          </cell>
          <cell r="M277">
            <v>3707.5</v>
          </cell>
          <cell r="N277">
            <v>3707.5</v>
          </cell>
          <cell r="O277">
            <v>3707.5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F278" t="str">
            <v>Non-network capex</v>
          </cell>
          <cell r="K278">
            <v>117.51788011117289</v>
          </cell>
          <cell r="L278">
            <v>118.69305891228461</v>
          </cell>
          <cell r="M278">
            <v>119.87998950140747</v>
          </cell>
          <cell r="N278">
            <v>121.07878939642154</v>
          </cell>
          <cell r="O278">
            <v>122.28957729038576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F279" t="str">
            <v>Non-network capex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F280" t="str">
            <v>Non-network capex</v>
          </cell>
          <cell r="K280">
            <v>718.31007477795879</v>
          </cell>
          <cell r="L280">
            <v>725.49317552573837</v>
          </cell>
          <cell r="M280">
            <v>732.74810728099578</v>
          </cell>
          <cell r="N280">
            <v>740.07558835380576</v>
          </cell>
          <cell r="O280">
            <v>747.47634423734382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F281" t="str">
            <v>Non-network capex</v>
          </cell>
          <cell r="K281">
            <v>25075.143199999999</v>
          </cell>
          <cell r="L281">
            <v>17546.712393676698</v>
          </cell>
          <cell r="M281">
            <v>3225.2244020425342</v>
          </cell>
          <cell r="N281">
            <v>15796.588</v>
          </cell>
          <cell r="O281">
            <v>13903.9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F282" t="str">
            <v>Non-network capex</v>
          </cell>
          <cell r="K282">
            <v>32500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F283" t="str">
            <v>Augmentation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F284" t="str">
            <v>Replacement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F285" t="str">
            <v>Connections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F286" t="str">
            <v>Non-network capex</v>
          </cell>
          <cell r="K286">
            <v>0</v>
          </cell>
          <cell r="L286">
            <v>0</v>
          </cell>
          <cell r="M286">
            <v>13201.95</v>
          </cell>
          <cell r="N286">
            <v>0</v>
          </cell>
          <cell r="O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F287" t="str">
            <v>Non-network capex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F288" t="str">
            <v>Non-network capex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9156.0083292169147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F289" t="str">
            <v>Non-network capex</v>
          </cell>
          <cell r="K289">
            <v>0</v>
          </cell>
          <cell r="L289">
            <v>7042.2413741271075</v>
          </cell>
          <cell r="M289">
            <v>0</v>
          </cell>
          <cell r="N289">
            <v>0</v>
          </cell>
          <cell r="O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F290" t="str">
            <v>Non-network capex</v>
          </cell>
          <cell r="K290">
            <v>2230.0875000000001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F291" t="str">
            <v>Non-network capex</v>
          </cell>
          <cell r="K291">
            <v>0</v>
          </cell>
          <cell r="L291">
            <v>1540.4905814665597</v>
          </cell>
          <cell r="M291">
            <v>0</v>
          </cell>
          <cell r="N291">
            <v>332.05960106610496</v>
          </cell>
          <cell r="O291">
            <v>253.68672550942799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F292" t="str">
            <v>Connections</v>
          </cell>
          <cell r="K292">
            <v>16893.339252940663</v>
          </cell>
          <cell r="L292">
            <v>16772.43113501908</v>
          </cell>
          <cell r="M292">
            <v>16702.125750597952</v>
          </cell>
          <cell r="N292">
            <v>16691.761343761602</v>
          </cell>
          <cell r="O292">
            <v>16681.848462321366</v>
          </cell>
          <cell r="S292">
            <v>2155.8985786827861</v>
          </cell>
          <cell r="T292">
            <v>2140.4684949275584</v>
          </cell>
          <cell r="U292">
            <v>2131.49624402572</v>
          </cell>
          <cell r="V292">
            <v>2130.1735564485148</v>
          </cell>
          <cell r="W292">
            <v>2128.9084917571786</v>
          </cell>
        </row>
        <row r="293">
          <cell r="F293" t="str">
            <v>Connections</v>
          </cell>
          <cell r="K293">
            <v>13766.827597407999</v>
          </cell>
          <cell r="L293">
            <v>13880.696957236592</v>
          </cell>
          <cell r="M293">
            <v>13814.845043964613</v>
          </cell>
          <cell r="N293">
            <v>13802.348326036736</v>
          </cell>
          <cell r="O293">
            <v>13801.980626542616</v>
          </cell>
          <cell r="S293">
            <v>9330.8873347968947</v>
          </cell>
          <cell r="T293">
            <v>9408.0657667869982</v>
          </cell>
          <cell r="U293">
            <v>9363.432623880688</v>
          </cell>
          <cell r="V293">
            <v>9354.9625921166735</v>
          </cell>
          <cell r="W293">
            <v>9354.7133725685671</v>
          </cell>
        </row>
        <row r="294">
          <cell r="F294" t="str">
            <v>Connections</v>
          </cell>
          <cell r="K294">
            <v>28559.704658087521</v>
          </cell>
          <cell r="L294">
            <v>28373.029635245861</v>
          </cell>
          <cell r="M294">
            <v>28251.078989262995</v>
          </cell>
          <cell r="N294">
            <v>28211.977369709384</v>
          </cell>
          <cell r="O294">
            <v>28204.908903653519</v>
          </cell>
          <cell r="S294">
            <v>8551.0607113671267</v>
          </cell>
          <cell r="T294">
            <v>8495.1683457868403</v>
          </cell>
          <cell r="U294">
            <v>8458.6551048386482</v>
          </cell>
          <cell r="V294">
            <v>8446.9476895583211</v>
          </cell>
          <cell r="W294">
            <v>8444.8313202504614</v>
          </cell>
        </row>
        <row r="295">
          <cell r="F295" t="str">
            <v>Connections</v>
          </cell>
          <cell r="K295">
            <v>10549.923760747866</v>
          </cell>
          <cell r="L295">
            <v>10637.185190905022</v>
          </cell>
          <cell r="M295">
            <v>10586.720938367311</v>
          </cell>
          <cell r="N295">
            <v>10577.144336897882</v>
          </cell>
          <cell r="O295">
            <v>10576.862557991133</v>
          </cell>
          <cell r="S295">
            <v>7977.8588180967445</v>
          </cell>
          <cell r="T295">
            <v>8043.8459650986151</v>
          </cell>
          <cell r="U295">
            <v>8005.6848663801065</v>
          </cell>
          <cell r="V295">
            <v>7998.4430344756393</v>
          </cell>
          <cell r="W295">
            <v>7998.2299530935425</v>
          </cell>
        </row>
        <row r="296">
          <cell r="F296" t="str">
            <v>Connections</v>
          </cell>
          <cell r="K296">
            <v>2426.8598249860393</v>
          </cell>
          <cell r="L296">
            <v>2446.933075174551</v>
          </cell>
          <cell r="M296">
            <v>2435.3244920360285</v>
          </cell>
          <cell r="N296">
            <v>2433.1215311527908</v>
          </cell>
          <cell r="O296">
            <v>2433.0567119252951</v>
          </cell>
          <cell r="S296">
            <v>1870.7832250311606</v>
          </cell>
          <cell r="T296">
            <v>1886.2570069685817</v>
          </cell>
          <cell r="U296">
            <v>1877.308347314515</v>
          </cell>
          <cell r="V296">
            <v>1875.610160124909</v>
          </cell>
          <cell r="W296">
            <v>1875.5601931996625</v>
          </cell>
        </row>
        <row r="297">
          <cell r="F297" t="str">
            <v>Connections</v>
          </cell>
          <cell r="K297">
            <v>796.82450012380741</v>
          </cell>
          <cell r="L297">
            <v>791.6162098581276</v>
          </cell>
          <cell r="M297">
            <v>0</v>
          </cell>
          <cell r="N297">
            <v>0</v>
          </cell>
          <cell r="O297">
            <v>0</v>
          </cell>
          <cell r="S297">
            <v>238.57721073925538</v>
          </cell>
          <cell r="T297">
            <v>237.01779663475278</v>
          </cell>
          <cell r="U297">
            <v>0</v>
          </cell>
          <cell r="V297">
            <v>0</v>
          </cell>
          <cell r="W297">
            <v>0</v>
          </cell>
        </row>
        <row r="298">
          <cell r="F298" t="str">
            <v>Connections</v>
          </cell>
          <cell r="K298">
            <v>638.4693947019656</v>
          </cell>
          <cell r="L298">
            <v>637.3902897812909</v>
          </cell>
          <cell r="M298">
            <v>637.74656785651587</v>
          </cell>
          <cell r="N298">
            <v>621.33061327661039</v>
          </cell>
          <cell r="O298">
            <v>606.02433158999577</v>
          </cell>
          <cell r="S298">
            <v>1.5779675806496185</v>
          </cell>
          <cell r="T298">
            <v>1.5753005889424607</v>
          </cell>
          <cell r="U298">
            <v>1.576181124888375</v>
          </cell>
          <cell r="V298">
            <v>1.5356093381317064</v>
          </cell>
          <cell r="W298">
            <v>1.4977800913703276</v>
          </cell>
        </row>
        <row r="299">
          <cell r="F299" t="str">
            <v>Connections</v>
          </cell>
          <cell r="K299">
            <v>23242.238383176053</v>
          </cell>
          <cell r="L299">
            <v>11137.031458918609</v>
          </cell>
          <cell r="M299">
            <v>6682.9941666185696</v>
          </cell>
          <cell r="N299">
            <v>7318.2151526017415</v>
          </cell>
          <cell r="O299">
            <v>11584.388695799022</v>
          </cell>
          <cell r="S299">
            <v>19633.408565056023</v>
          </cell>
          <cell r="T299">
            <v>8403.9092497685215</v>
          </cell>
          <cell r="U299">
            <v>4117.7857612342441</v>
          </cell>
          <cell r="V299">
            <v>3892.9508307056899</v>
          </cell>
          <cell r="W299">
            <v>6158.9202331533652</v>
          </cell>
        </row>
        <row r="300">
          <cell r="F300" t="str">
            <v>Connections</v>
          </cell>
          <cell r="K300">
            <v>9305.6965475537218</v>
          </cell>
          <cell r="L300">
            <v>9173.4629101507344</v>
          </cell>
          <cell r="M300">
            <v>9007.7176568563609</v>
          </cell>
          <cell r="N300">
            <v>4398.7681971611892</v>
          </cell>
          <cell r="O300">
            <v>0</v>
          </cell>
          <cell r="S300">
            <v>3542.8617411800146</v>
          </cell>
          <cell r="T300">
            <v>3456.4504792000148</v>
          </cell>
          <cell r="U300">
            <v>3372.146808975624</v>
          </cell>
          <cell r="V300">
            <v>1644.9496629149389</v>
          </cell>
          <cell r="W300">
            <v>0</v>
          </cell>
        </row>
        <row r="301">
          <cell r="F301" t="str">
            <v>Connections</v>
          </cell>
          <cell r="K301">
            <v>0</v>
          </cell>
          <cell r="L301">
            <v>0</v>
          </cell>
          <cell r="M301">
            <v>2001.7150348569687</v>
          </cell>
          <cell r="N301">
            <v>1955.008087627195</v>
          </cell>
          <cell r="O301">
            <v>0</v>
          </cell>
          <cell r="S301">
            <v>0</v>
          </cell>
          <cell r="T301">
            <v>0</v>
          </cell>
          <cell r="U301">
            <v>749.36595755013877</v>
          </cell>
          <cell r="V301">
            <v>731.08873907330621</v>
          </cell>
          <cell r="W301">
            <v>0</v>
          </cell>
        </row>
        <row r="302">
          <cell r="F302" t="str">
            <v>Connections</v>
          </cell>
          <cell r="K302">
            <v>2955.7404644060034</v>
          </cell>
          <cell r="L302">
            <v>4037.9315491294969</v>
          </cell>
          <cell r="M302">
            <v>4959.5791334294399</v>
          </cell>
          <cell r="N302">
            <v>6122.8447596535962</v>
          </cell>
          <cell r="O302">
            <v>7218.0785188611217</v>
          </cell>
          <cell r="S302">
            <v>1925.6428659732144</v>
          </cell>
          <cell r="T302">
            <v>2630.6822857100892</v>
          </cell>
          <cell r="U302">
            <v>3231.1288123997374</v>
          </cell>
          <cell r="V302">
            <v>3988.9876911969918</v>
          </cell>
          <cell r="W302">
            <v>4702.5243160761438</v>
          </cell>
        </row>
        <row r="303">
          <cell r="F303" t="str">
            <v>Connections</v>
          </cell>
          <cell r="K303">
            <v>6276.6542272074466</v>
          </cell>
          <cell r="L303">
            <v>6295.5022715781861</v>
          </cell>
          <cell r="M303">
            <v>6306.6278061845742</v>
          </cell>
          <cell r="N303">
            <v>6334.6226332327369</v>
          </cell>
          <cell r="O303">
            <v>6365.7842960749576</v>
          </cell>
          <cell r="S303">
            <v>1879.2929410042473</v>
          </cell>
          <cell r="T303">
            <v>1884.936233665507</v>
          </cell>
          <cell r="U303">
            <v>1888.26732980269</v>
          </cell>
          <cell r="V303">
            <v>1896.649260517974</v>
          </cell>
          <cell r="W303">
            <v>1905.9793734873153</v>
          </cell>
        </row>
        <row r="304">
          <cell r="F304" t="str">
            <v>Augmentation</v>
          </cell>
          <cell r="K304">
            <v>5539.0618693945407</v>
          </cell>
          <cell r="L304">
            <v>5463.6273580492198</v>
          </cell>
          <cell r="M304">
            <v>5413.8557435814955</v>
          </cell>
          <cell r="N304">
            <v>5398.0435410568271</v>
          </cell>
          <cell r="O304">
            <v>5395.2509886940861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F305" t="str">
            <v>Augmentation</v>
          </cell>
          <cell r="K305">
            <v>321.97751869526525</v>
          </cell>
          <cell r="L305">
            <v>314.62144176616408</v>
          </cell>
          <cell r="M305">
            <v>307.24119395270583</v>
          </cell>
          <cell r="N305">
            <v>323.37620024314089</v>
          </cell>
          <cell r="O305">
            <v>344.52533630488199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F306" t="str">
            <v>Replacement</v>
          </cell>
          <cell r="K306">
            <v>210.62427264125324</v>
          </cell>
          <cell r="L306">
            <v>253.23924010533352</v>
          </cell>
          <cell r="M306">
            <v>282.60731806100506</v>
          </cell>
          <cell r="N306">
            <v>285.44560646563531</v>
          </cell>
          <cell r="O306">
            <v>283.27231267751262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F307" t="str">
            <v>Connections</v>
          </cell>
          <cell r="K307">
            <v>127.92570380370545</v>
          </cell>
          <cell r="L307">
            <v>106.85178298242774</v>
          </cell>
          <cell r="M307">
            <v>99.730084295210261</v>
          </cell>
          <cell r="N307">
            <v>97.37970678537954</v>
          </cell>
          <cell r="O307">
            <v>96.032687468310655</v>
          </cell>
          <cell r="S307">
            <v>63.896927865138238</v>
          </cell>
          <cell r="T307">
            <v>48.090719589959797</v>
          </cell>
          <cell r="U307">
            <v>42.525136020816028</v>
          </cell>
          <cell r="V307">
            <v>40.946429923590934</v>
          </cell>
          <cell r="W307">
            <v>40.797849224669598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899F-EB02-4D5D-B990-F04BFEA862F3}">
  <dimension ref="B2:O29"/>
  <sheetViews>
    <sheetView tabSelected="1" zoomScale="85" zoomScaleNormal="85" workbookViewId="0"/>
  </sheetViews>
  <sheetFormatPr defaultRowHeight="14" x14ac:dyDescent="0.3"/>
  <cols>
    <col min="1" max="1" width="5.75" customWidth="1"/>
    <col min="2" max="2" width="16" customWidth="1"/>
    <col min="3" max="3" width="32.4140625" customWidth="1"/>
    <col min="4" max="4" width="10.4140625" bestFit="1" customWidth="1"/>
    <col min="9" max="9" width="10.4140625" bestFit="1" customWidth="1"/>
  </cols>
  <sheetData>
    <row r="2" spans="2:15" x14ac:dyDescent="0.3">
      <c r="B2" t="s">
        <v>28</v>
      </c>
      <c r="D2" s="21">
        <v>639.78800000000001</v>
      </c>
      <c r="E2" s="21">
        <v>655.78300000000002</v>
      </c>
      <c r="F2" s="21">
        <v>672.17700000000002</v>
      </c>
      <c r="G2" s="21">
        <v>688.98199999999997</v>
      </c>
      <c r="H2" s="21">
        <v>706.20600000000002</v>
      </c>
      <c r="I2" s="18">
        <f t="shared" ref="I2" si="0">SUM(D2:H2)</f>
        <v>3362.9360000000001</v>
      </c>
    </row>
    <row r="4" spans="2:15" x14ac:dyDescent="0.3">
      <c r="B4" t="s">
        <v>38</v>
      </c>
      <c r="C4" t="s">
        <v>1</v>
      </c>
      <c r="D4" s="22">
        <f t="shared" ref="D4:H6" si="1">D$2*100%*D26/D$29</f>
        <v>308.88175056434278</v>
      </c>
      <c r="E4" s="22">
        <f t="shared" si="1"/>
        <v>304.51527126823686</v>
      </c>
      <c r="F4" s="22">
        <f t="shared" si="1"/>
        <v>298.46583601542591</v>
      </c>
      <c r="G4" s="22">
        <f t="shared" si="1"/>
        <v>314.46417348393771</v>
      </c>
      <c r="H4" s="22">
        <f t="shared" si="1"/>
        <v>335.0600193215385</v>
      </c>
      <c r="I4" s="18">
        <f>SUM(D4:H4)</f>
        <v>1561.3870506534818</v>
      </c>
      <c r="K4" s="23">
        <f>D4</f>
        <v>308.88175056434278</v>
      </c>
      <c r="L4" s="23">
        <f t="shared" ref="L4:L6" si="2">E4</f>
        <v>304.51527126823686</v>
      </c>
      <c r="M4" s="23">
        <f t="shared" ref="M4:M6" si="3">F4</f>
        <v>298.46583601542591</v>
      </c>
      <c r="N4" s="23">
        <f t="shared" ref="N4:N6" si="4">G4</f>
        <v>314.46417348393771</v>
      </c>
      <c r="O4" s="23">
        <f t="shared" ref="O4:O6" si="5">H4</f>
        <v>335.0600193215385</v>
      </c>
    </row>
    <row r="5" spans="2:15" x14ac:dyDescent="0.3">
      <c r="B5" t="s">
        <v>38</v>
      </c>
      <c r="C5" t="s">
        <v>39</v>
      </c>
      <c r="D5" s="22">
        <f t="shared" si="1"/>
        <v>204.27265289819977</v>
      </c>
      <c r="E5" s="22">
        <f t="shared" si="1"/>
        <v>244.76386658960948</v>
      </c>
      <c r="F5" s="22">
        <f t="shared" si="1"/>
        <v>274.22110399901675</v>
      </c>
      <c r="G5" s="22">
        <f t="shared" si="1"/>
        <v>277.28933570163889</v>
      </c>
      <c r="H5" s="22">
        <f t="shared" si="1"/>
        <v>275.21833666555074</v>
      </c>
      <c r="I5" s="18">
        <f t="shared" ref="I5:I6" si="6">SUM(D5:H5)</f>
        <v>1275.7652958540157</v>
      </c>
      <c r="K5" s="23">
        <f t="shared" ref="K5:K6" si="7">D5</f>
        <v>204.27265289819977</v>
      </c>
      <c r="L5" s="23">
        <f t="shared" si="2"/>
        <v>244.76386658960948</v>
      </c>
      <c r="M5" s="23">
        <f t="shared" si="3"/>
        <v>274.22110399901675</v>
      </c>
      <c r="N5" s="23">
        <f t="shared" si="4"/>
        <v>277.28933570163889</v>
      </c>
      <c r="O5" s="23">
        <f t="shared" si="5"/>
        <v>275.21833666555074</v>
      </c>
    </row>
    <row r="6" spans="2:15" x14ac:dyDescent="0.3">
      <c r="B6" t="s">
        <v>38</v>
      </c>
      <c r="C6" t="s">
        <v>2</v>
      </c>
      <c r="D6" s="22">
        <f t="shared" si="1"/>
        <v>126.63359653745744</v>
      </c>
      <c r="E6" s="22">
        <f t="shared" si="1"/>
        <v>106.50386214215372</v>
      </c>
      <c r="F6" s="22">
        <f t="shared" si="1"/>
        <v>99.490059985557352</v>
      </c>
      <c r="G6" s="22">
        <f t="shared" si="1"/>
        <v>97.228490814423367</v>
      </c>
      <c r="H6" s="22">
        <f t="shared" si="1"/>
        <v>95.927644012910804</v>
      </c>
      <c r="I6" s="18">
        <f t="shared" si="6"/>
        <v>525.78365349250271</v>
      </c>
      <c r="K6" s="23">
        <f t="shared" si="7"/>
        <v>126.63359653745744</v>
      </c>
      <c r="L6" s="23">
        <f t="shared" si="2"/>
        <v>106.50386214215372</v>
      </c>
      <c r="M6" s="23">
        <f t="shared" si="3"/>
        <v>99.490059985557352</v>
      </c>
      <c r="N6" s="23">
        <f t="shared" si="4"/>
        <v>97.228490814423367</v>
      </c>
      <c r="O6" s="23">
        <f t="shared" si="5"/>
        <v>95.927644012910804</v>
      </c>
    </row>
    <row r="7" spans="2:15" x14ac:dyDescent="0.3">
      <c r="B7" s="1" t="s">
        <v>45</v>
      </c>
      <c r="C7" s="1"/>
      <c r="D7" s="20">
        <f>SUM(D4:D6)</f>
        <v>639.78800000000001</v>
      </c>
      <c r="E7" s="20">
        <f t="shared" ref="E7:I7" si="8">SUM(E4:E6)</f>
        <v>655.78300000000002</v>
      </c>
      <c r="F7" s="20">
        <f t="shared" si="8"/>
        <v>672.17699999999991</v>
      </c>
      <c r="G7" s="20">
        <f t="shared" si="8"/>
        <v>688.98199999999997</v>
      </c>
      <c r="H7" s="20">
        <f t="shared" si="8"/>
        <v>706.20600000000013</v>
      </c>
      <c r="I7" s="20">
        <f t="shared" si="8"/>
        <v>3362.9360000000001</v>
      </c>
    </row>
    <row r="10" spans="2:15" x14ac:dyDescent="0.3">
      <c r="B10" s="1" t="s">
        <v>30</v>
      </c>
      <c r="D10" s="26" t="s">
        <v>31</v>
      </c>
      <c r="E10" s="27"/>
      <c r="F10" s="27"/>
      <c r="G10" s="27"/>
      <c r="H10" s="28"/>
    </row>
    <row r="11" spans="2:15" x14ac:dyDescent="0.3">
      <c r="B11" t="s">
        <v>32</v>
      </c>
      <c r="D11" s="16" t="s">
        <v>6</v>
      </c>
      <c r="E11" s="16" t="s">
        <v>33</v>
      </c>
      <c r="F11" s="16" t="s">
        <v>34</v>
      </c>
      <c r="G11" s="16" t="s">
        <v>35</v>
      </c>
      <c r="H11" s="16" t="s">
        <v>36</v>
      </c>
      <c r="I11" s="16" t="s">
        <v>37</v>
      </c>
    </row>
    <row r="12" spans="2:15" x14ac:dyDescent="0.3">
      <c r="B12" t="s">
        <v>38</v>
      </c>
      <c r="C12" t="s">
        <v>1</v>
      </c>
      <c r="D12" s="17">
        <f>SUMIFS('[1]Input| Projects'!K:K,'[1]Input| Projects'!$F:$F,$C12)</f>
        <v>142370.99633111118</v>
      </c>
      <c r="E12" s="17">
        <f>SUMIFS('[1]Input| Projects'!L:L,'[1]Input| Projects'!$F:$F,$C12)</f>
        <v>164842.84901471488</v>
      </c>
      <c r="F12" s="17">
        <f>SUMIFS('[1]Input| Projects'!M:M,'[1]Input| Projects'!$F:$F,$C12)</f>
        <v>174737.95429547862</v>
      </c>
      <c r="G12" s="17">
        <f>SUMIFS('[1]Input| Projects'!N:N,'[1]Input| Projects'!$F:$F,$C12)</f>
        <v>182935.01227463319</v>
      </c>
      <c r="H12" s="17">
        <f>SUMIFS('[1]Input| Projects'!O:O,'[1]Input| Projects'!$F:$F,$C12)</f>
        <v>191956.07946103619</v>
      </c>
      <c r="I12" s="18">
        <f>SUM(D12:H12)</f>
        <v>856842.89137697406</v>
      </c>
      <c r="J12" s="19" t="s">
        <v>46</v>
      </c>
    </row>
    <row r="13" spans="2:15" x14ac:dyDescent="0.3">
      <c r="B13" t="s">
        <v>38</v>
      </c>
      <c r="C13" t="s">
        <v>39</v>
      </c>
      <c r="D13" s="17">
        <f>SUMIFS('[1]Input| Projects'!K:K,'[1]Input| Projects'!$F:$F,$C13)</f>
        <v>173420.01512514582</v>
      </c>
      <c r="E13" s="17">
        <f>SUMIFS('[1]Input| Projects'!L:L,'[1]Input| Projects'!$F:$F,$C13)</f>
        <v>223120.15104509724</v>
      </c>
      <c r="F13" s="17">
        <f>SUMIFS('[1]Input| Projects'!M:M,'[1]Input| Projects'!$F:$F,$C13)</f>
        <v>262498.83392886468</v>
      </c>
      <c r="G13" s="17">
        <f>SUMIFS('[1]Input| Projects'!N:N,'[1]Input| Projects'!$F:$F,$C13)</f>
        <v>263750.14705827355</v>
      </c>
      <c r="H13" s="17">
        <f>SUMIFS('[1]Input| Projects'!O:O,'[1]Input| Projects'!$F:$F,$C13)</f>
        <v>257804.51028938024</v>
      </c>
      <c r="I13" s="18">
        <f t="shared" ref="I13:I14" si="9">SUM(D13:H13)</f>
        <v>1180593.6574467616</v>
      </c>
      <c r="J13" s="19" t="s">
        <v>46</v>
      </c>
    </row>
    <row r="14" spans="2:15" x14ac:dyDescent="0.3">
      <c r="B14" t="s">
        <v>38</v>
      </c>
      <c r="C14" t="s">
        <v>2</v>
      </c>
      <c r="D14" s="17">
        <f>SUMIFS('[1]Input| Projects'!K:K,'[1]Input| Projects'!$F:$F,$C14)</f>
        <v>115540.20431514278</v>
      </c>
      <c r="E14" s="17">
        <f>SUMIFS('[1]Input| Projects'!L:L,'[1]Input| Projects'!$F:$F,$C14)</f>
        <v>104290.06246597998</v>
      </c>
      <c r="F14" s="17">
        <f>SUMIFS('[1]Input| Projects'!M:M,'[1]Input| Projects'!$F:$F,$C14)</f>
        <v>101486.20566432654</v>
      </c>
      <c r="G14" s="17">
        <f>SUMIFS('[1]Input| Projects'!N:N,'[1]Input| Projects'!$F:$F,$C14)</f>
        <v>98564.522057896844</v>
      </c>
      <c r="H14" s="17">
        <f>SUMIFS('[1]Input| Projects'!O:O,'[1]Input| Projects'!$F:$F,$C14)</f>
        <v>97568.965792227333</v>
      </c>
      <c r="I14" s="18">
        <f t="shared" si="9"/>
        <v>517449.96029557346</v>
      </c>
      <c r="J14" s="19" t="s">
        <v>46</v>
      </c>
    </row>
    <row r="15" spans="2:15" x14ac:dyDescent="0.3">
      <c r="B15" s="1" t="s">
        <v>29</v>
      </c>
      <c r="C15" s="1"/>
      <c r="D15" s="20">
        <f>SUM(D12:D14)</f>
        <v>431331.21577139973</v>
      </c>
      <c r="E15" s="20">
        <f t="shared" ref="E15:I15" si="10">SUM(E12:E14)</f>
        <v>492253.06252579205</v>
      </c>
      <c r="F15" s="20">
        <f t="shared" si="10"/>
        <v>538722.99388866988</v>
      </c>
      <c r="G15" s="20">
        <f t="shared" si="10"/>
        <v>545249.68139080354</v>
      </c>
      <c r="H15" s="20">
        <f t="shared" si="10"/>
        <v>547329.55554264376</v>
      </c>
      <c r="I15" s="20">
        <f t="shared" si="10"/>
        <v>2554886.509119309</v>
      </c>
    </row>
    <row r="17" spans="2:9" x14ac:dyDescent="0.3">
      <c r="B17" s="1" t="s">
        <v>42</v>
      </c>
    </row>
    <row r="18" spans="2:9" x14ac:dyDescent="0.3">
      <c r="D18" s="16" t="s">
        <v>6</v>
      </c>
      <c r="E18" s="16" t="s">
        <v>33</v>
      </c>
      <c r="F18" s="16" t="s">
        <v>34</v>
      </c>
      <c r="G18" s="16" t="s">
        <v>35</v>
      </c>
      <c r="H18" s="16" t="s">
        <v>36</v>
      </c>
      <c r="I18" s="16" t="s">
        <v>37</v>
      </c>
    </row>
    <row r="19" spans="2:9" x14ac:dyDescent="0.3">
      <c r="B19" t="s">
        <v>38</v>
      </c>
      <c r="C19" t="s">
        <v>1</v>
      </c>
      <c r="D19" s="18">
        <f>D12</f>
        <v>142370.99633111118</v>
      </c>
      <c r="E19" s="18">
        <f t="shared" ref="E19:H19" si="11">E12</f>
        <v>164842.84901471488</v>
      </c>
      <c r="F19" s="18">
        <f t="shared" si="11"/>
        <v>174737.95429547862</v>
      </c>
      <c r="G19" s="18">
        <f t="shared" si="11"/>
        <v>182935.01227463319</v>
      </c>
      <c r="H19" s="18">
        <f t="shared" si="11"/>
        <v>191956.07946103619</v>
      </c>
      <c r="I19" s="18">
        <f t="shared" ref="I19:I22" si="12">SUM(D19:H19)</f>
        <v>856842.89137697406</v>
      </c>
    </row>
    <row r="20" spans="2:9" x14ac:dyDescent="0.3">
      <c r="B20" t="s">
        <v>38</v>
      </c>
      <c r="C20" t="s">
        <v>39</v>
      </c>
      <c r="D20" s="18">
        <f>D13*(1-'Net Capex forecast'!N13)</f>
        <v>94154.157904054635</v>
      </c>
      <c r="E20" s="18">
        <f>E13*(1-'Net Capex forecast'!O13)</f>
        <v>132497.70015293601</v>
      </c>
      <c r="F20" s="18">
        <f>F13*(1-'Net Capex forecast'!P13)</f>
        <v>160543.78409647977</v>
      </c>
      <c r="G20" s="18">
        <f>G13*(1-'Net Capex forecast'!Q13)</f>
        <v>161309.0848099273</v>
      </c>
      <c r="H20" s="18">
        <f>H13*(1-'Net Capex forecast'!R13)</f>
        <v>157672.74474907975</v>
      </c>
      <c r="I20" s="18">
        <f t="shared" si="12"/>
        <v>706177.47171247751</v>
      </c>
    </row>
    <row r="21" spans="2:9" x14ac:dyDescent="0.3">
      <c r="B21" t="s">
        <v>38</v>
      </c>
      <c r="C21" t="s">
        <v>2</v>
      </c>
      <c r="D21" s="18">
        <f>D14</f>
        <v>115540.20431514278</v>
      </c>
      <c r="E21" s="18">
        <f t="shared" ref="E21:H21" si="13">E14</f>
        <v>104290.06246597998</v>
      </c>
      <c r="F21" s="18">
        <f t="shared" si="13"/>
        <v>101486.20566432654</v>
      </c>
      <c r="G21" s="18">
        <f t="shared" si="13"/>
        <v>98564.522057896844</v>
      </c>
      <c r="H21" s="18">
        <f t="shared" si="13"/>
        <v>97568.965792227333</v>
      </c>
      <c r="I21" s="18">
        <f t="shared" si="12"/>
        <v>517449.96029557346</v>
      </c>
    </row>
    <row r="22" spans="2:9" x14ac:dyDescent="0.3">
      <c r="B22" t="s">
        <v>38</v>
      </c>
      <c r="C22" t="s">
        <v>40</v>
      </c>
      <c r="D22" s="17">
        <f>SUMIFS('[1]Input| Projects'!S:S,'[1]Input| Projects'!$F:$F,$C14)*-1</f>
        <v>-57171.746887373251</v>
      </c>
      <c r="E22" s="17">
        <f>SUMIFS('[1]Input| Projects'!T:T,'[1]Input| Projects'!$F:$F,$C14)*-1</f>
        <v>-46636.467644726385</v>
      </c>
      <c r="F22" s="17">
        <f>SUMIFS('[1]Input| Projects'!U:U,'[1]Input| Projects'!$F:$F,$C14)*-1</f>
        <v>-43239.373173547814</v>
      </c>
      <c r="G22" s="17">
        <f>SUMIFS('[1]Input| Projects'!V:V,'[1]Input| Projects'!$F:$F,$C14)*-1</f>
        <v>-42003.245256394679</v>
      </c>
      <c r="H22" s="17">
        <f>SUMIFS('[1]Input| Projects'!W:W,'[1]Input| Projects'!$F:$F,$C14)*-1</f>
        <v>-42611.962882902277</v>
      </c>
      <c r="I22" s="18">
        <f t="shared" si="12"/>
        <v>-231662.7958449444</v>
      </c>
    </row>
    <row r="23" spans="2:9" x14ac:dyDescent="0.3">
      <c r="B23" s="1" t="s">
        <v>41</v>
      </c>
      <c r="C23" s="1"/>
      <c r="D23" s="20">
        <f>SUM(D19:D22)</f>
        <v>294893.61166293529</v>
      </c>
      <c r="E23" s="20">
        <f t="shared" ref="E23:I23" si="14">SUM(E19:E22)</f>
        <v>354994.14398890443</v>
      </c>
      <c r="F23" s="20">
        <f t="shared" si="14"/>
        <v>393528.57088273717</v>
      </c>
      <c r="G23" s="20">
        <f t="shared" si="14"/>
        <v>400805.37388606265</v>
      </c>
      <c r="H23" s="20">
        <f t="shared" si="14"/>
        <v>404585.82711944095</v>
      </c>
      <c r="I23" s="20">
        <f t="shared" si="14"/>
        <v>1848807.5275400805</v>
      </c>
    </row>
    <row r="25" spans="2:9" x14ac:dyDescent="0.3">
      <c r="B25" s="1" t="s">
        <v>44</v>
      </c>
      <c r="D25" s="16" t="s">
        <v>6</v>
      </c>
      <c r="E25" s="16" t="s">
        <v>33</v>
      </c>
      <c r="F25" s="16" t="s">
        <v>34</v>
      </c>
      <c r="G25" s="16" t="s">
        <v>35</v>
      </c>
      <c r="H25" s="16" t="s">
        <v>36</v>
      </c>
      <c r="I25" s="16" t="s">
        <v>37</v>
      </c>
    </row>
    <row r="26" spans="2:9" x14ac:dyDescent="0.3">
      <c r="B26" t="s">
        <v>38</v>
      </c>
      <c r="C26" t="s">
        <v>1</v>
      </c>
      <c r="D26" s="18">
        <f>D19</f>
        <v>142370.99633111118</v>
      </c>
      <c r="E26" s="18">
        <f t="shared" ref="E26:H26" si="15">E19</f>
        <v>164842.84901471488</v>
      </c>
      <c r="F26" s="18">
        <f t="shared" si="15"/>
        <v>174737.95429547862</v>
      </c>
      <c r="G26" s="18">
        <f t="shared" si="15"/>
        <v>182935.01227463319</v>
      </c>
      <c r="H26" s="18">
        <f t="shared" si="15"/>
        <v>191956.07946103619</v>
      </c>
      <c r="I26" s="18">
        <f t="shared" ref="I26:I28" si="16">SUM(D26:H26)</f>
        <v>856842.89137697406</v>
      </c>
    </row>
    <row r="27" spans="2:9" x14ac:dyDescent="0.3">
      <c r="B27" t="s">
        <v>38</v>
      </c>
      <c r="C27" t="s">
        <v>39</v>
      </c>
      <c r="D27" s="18">
        <f>D20</f>
        <v>94154.157904054635</v>
      </c>
      <c r="E27" s="18">
        <f t="shared" ref="E27:H27" si="17">E20</f>
        <v>132497.70015293601</v>
      </c>
      <c r="F27" s="18">
        <f t="shared" si="17"/>
        <v>160543.78409647977</v>
      </c>
      <c r="G27" s="18">
        <f t="shared" si="17"/>
        <v>161309.0848099273</v>
      </c>
      <c r="H27" s="18">
        <f t="shared" si="17"/>
        <v>157672.74474907975</v>
      </c>
      <c r="I27" s="18">
        <f t="shared" si="16"/>
        <v>706177.47171247751</v>
      </c>
    </row>
    <row r="28" spans="2:9" x14ac:dyDescent="0.3">
      <c r="B28" t="s">
        <v>38</v>
      </c>
      <c r="C28" t="s">
        <v>43</v>
      </c>
      <c r="D28" s="18">
        <f>D21+D22</f>
        <v>58368.457427769528</v>
      </c>
      <c r="E28" s="18">
        <f t="shared" ref="E28:H28" si="18">E21+E22</f>
        <v>57653.594821253595</v>
      </c>
      <c r="F28" s="18">
        <f t="shared" si="18"/>
        <v>58246.832490778725</v>
      </c>
      <c r="G28" s="18">
        <f t="shared" si="18"/>
        <v>56561.276801502165</v>
      </c>
      <c r="H28" s="18">
        <f t="shared" si="18"/>
        <v>54957.002909325056</v>
      </c>
      <c r="I28" s="18">
        <f t="shared" si="16"/>
        <v>285787.16445062903</v>
      </c>
    </row>
    <row r="29" spans="2:9" x14ac:dyDescent="0.3">
      <c r="B29" s="1" t="s">
        <v>41</v>
      </c>
      <c r="D29" s="20">
        <f>SUM(D26:D28)</f>
        <v>294893.61166293535</v>
      </c>
      <c r="E29" s="20">
        <f t="shared" ref="E29:I29" si="19">SUM(E26:E28)</f>
        <v>354994.14398890449</v>
      </c>
      <c r="F29" s="20">
        <f t="shared" si="19"/>
        <v>393528.57088273711</v>
      </c>
      <c r="G29" s="20">
        <f t="shared" si="19"/>
        <v>400805.37388606265</v>
      </c>
      <c r="H29" s="20">
        <f t="shared" si="19"/>
        <v>404585.827119441</v>
      </c>
      <c r="I29" s="20">
        <f t="shared" si="19"/>
        <v>1848807.5275400807</v>
      </c>
    </row>
  </sheetData>
  <mergeCells count="1">
    <mergeCell ref="D10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A7AF-5D20-4482-8B37-83B52475004E}">
  <dimension ref="B2:R29"/>
  <sheetViews>
    <sheetView workbookViewId="0"/>
  </sheetViews>
  <sheetFormatPr defaultRowHeight="14" x14ac:dyDescent="0.3"/>
  <cols>
    <col min="1" max="1" width="3" customWidth="1"/>
    <col min="2" max="2" width="42.33203125" customWidth="1"/>
    <col min="11" max="11" width="27.58203125" customWidth="1"/>
  </cols>
  <sheetData>
    <row r="2" spans="2:18" x14ac:dyDescent="0.3">
      <c r="B2" s="1" t="s">
        <v>22</v>
      </c>
    </row>
    <row r="4" spans="2:18" x14ac:dyDescent="0.3">
      <c r="B4" s="1" t="s">
        <v>11</v>
      </c>
      <c r="C4" s="3" t="s">
        <v>16</v>
      </c>
      <c r="D4" s="3" t="s">
        <v>16</v>
      </c>
      <c r="E4" s="29" t="s">
        <v>27</v>
      </c>
      <c r="F4" s="30"/>
      <c r="G4" s="30"/>
      <c r="H4" s="30"/>
      <c r="I4" s="31"/>
    </row>
    <row r="5" spans="2:18" x14ac:dyDescent="0.3">
      <c r="B5" s="8" t="s">
        <v>0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2:18" x14ac:dyDescent="0.3">
      <c r="B6" s="4" t="s">
        <v>1</v>
      </c>
      <c r="C6" s="5">
        <v>52.501991617421425</v>
      </c>
      <c r="D6" s="5">
        <v>49.986858928238554</v>
      </c>
      <c r="E6" s="5">
        <v>163.63709294281162</v>
      </c>
      <c r="F6" s="5">
        <v>188.46633146649916</v>
      </c>
      <c r="G6" s="5">
        <v>188.71895975739318</v>
      </c>
      <c r="H6" s="5">
        <v>188.1300589099896</v>
      </c>
      <c r="I6" s="5">
        <v>195.56237112792599</v>
      </c>
    </row>
    <row r="7" spans="2:18" x14ac:dyDescent="0.3">
      <c r="B7" s="4" t="s">
        <v>2</v>
      </c>
      <c r="C7" s="5">
        <v>60.873179996833997</v>
      </c>
      <c r="D7" s="5">
        <v>61.778955556385384</v>
      </c>
      <c r="E7" s="5">
        <v>58.406060375559299</v>
      </c>
      <c r="F7" s="5">
        <v>58.469831961877887</v>
      </c>
      <c r="G7" s="5">
        <v>58.123501267871532</v>
      </c>
      <c r="H7" s="5">
        <v>59.117911417989504</v>
      </c>
      <c r="I7" s="5">
        <v>60.061413486987327</v>
      </c>
    </row>
    <row r="8" spans="2:18" x14ac:dyDescent="0.3">
      <c r="B8" s="4" t="s">
        <v>3</v>
      </c>
      <c r="C8" s="5">
        <v>1.2980009803841241</v>
      </c>
      <c r="D8" s="5">
        <v>9.7660147372821235</v>
      </c>
      <c r="E8" s="5">
        <v>11.160734940877688</v>
      </c>
      <c r="F8" s="5">
        <v>10.027755048816253</v>
      </c>
      <c r="G8" s="5">
        <v>11.239503504185183</v>
      </c>
      <c r="H8" s="5">
        <v>8.8876596357067932</v>
      </c>
      <c r="I8" s="5">
        <v>6.5799281314492353</v>
      </c>
      <c r="K8" s="8" t="s">
        <v>0</v>
      </c>
      <c r="L8" s="12" t="s">
        <v>4</v>
      </c>
      <c r="M8" s="12" t="s">
        <v>5</v>
      </c>
      <c r="N8" s="12" t="s">
        <v>6</v>
      </c>
      <c r="O8" s="12" t="s">
        <v>7</v>
      </c>
      <c r="P8" s="12" t="s">
        <v>8</v>
      </c>
      <c r="Q8" s="12" t="s">
        <v>9</v>
      </c>
      <c r="R8" s="12" t="s">
        <v>10</v>
      </c>
    </row>
    <row r="9" spans="2:18" x14ac:dyDescent="0.3">
      <c r="B9" s="4" t="s">
        <v>23</v>
      </c>
      <c r="C9" s="5">
        <f>L9</f>
        <v>105.11163811280342</v>
      </c>
      <c r="D9" s="5">
        <f t="shared" ref="D9:I9" si="0">M9</f>
        <v>97.509107550978626</v>
      </c>
      <c r="E9" s="5">
        <f t="shared" si="0"/>
        <v>93.292100691437312</v>
      </c>
      <c r="F9" s="5">
        <f t="shared" si="0"/>
        <v>137.17682921669891</v>
      </c>
      <c r="G9" s="5">
        <f t="shared" si="0"/>
        <v>169.94470646344956</v>
      </c>
      <c r="H9" s="5">
        <f t="shared" si="0"/>
        <v>169.47937860845795</v>
      </c>
      <c r="I9" s="5">
        <f t="shared" si="0"/>
        <v>167.53168090000418</v>
      </c>
      <c r="J9" s="11"/>
      <c r="K9" s="4" t="s">
        <v>23</v>
      </c>
      <c r="L9" s="13">
        <v>105.11163811280342</v>
      </c>
      <c r="M9" s="13">
        <v>97.509107550978626</v>
      </c>
      <c r="N9" s="13">
        <v>93.292100691437312</v>
      </c>
      <c r="O9" s="13">
        <v>137.17682921669891</v>
      </c>
      <c r="P9" s="13">
        <v>169.94470646344956</v>
      </c>
      <c r="Q9" s="13">
        <v>169.47937860845795</v>
      </c>
      <c r="R9" s="13">
        <v>167.53168090000418</v>
      </c>
    </row>
    <row r="10" spans="2:18" x14ac:dyDescent="0.3">
      <c r="B10" s="4" t="s">
        <v>19</v>
      </c>
      <c r="C10" s="5">
        <v>25.812205704300965</v>
      </c>
      <c r="D10" s="5">
        <v>21.420152353309536</v>
      </c>
      <c r="E10" s="5">
        <v>37.360310282738283</v>
      </c>
      <c r="F10" s="5">
        <v>38.247343336563191</v>
      </c>
      <c r="G10" s="5">
        <v>34.742520743924835</v>
      </c>
      <c r="H10" s="5">
        <v>35.015669036545873</v>
      </c>
      <c r="I10" s="5">
        <v>33.295116070108783</v>
      </c>
      <c r="K10" s="4" t="s">
        <v>24</v>
      </c>
      <c r="L10" s="13">
        <v>95.729713610750039</v>
      </c>
      <c r="M10" s="13">
        <v>84.642654772892257</v>
      </c>
      <c r="N10" s="13">
        <v>78.540114402581068</v>
      </c>
      <c r="O10" s="13">
        <v>93.822764130123048</v>
      </c>
      <c r="P10" s="13">
        <v>107.92520628402795</v>
      </c>
      <c r="Q10" s="13">
        <v>107.62969484513253</v>
      </c>
      <c r="R10" s="13">
        <v>106.39278855167872</v>
      </c>
    </row>
    <row r="11" spans="2:18" x14ac:dyDescent="0.3">
      <c r="B11" s="4" t="s">
        <v>20</v>
      </c>
      <c r="C11" s="5">
        <v>11.032446274475165</v>
      </c>
      <c r="D11" s="5">
        <v>18.572226741395653</v>
      </c>
      <c r="E11" s="5">
        <v>0</v>
      </c>
      <c r="F11" s="5">
        <v>0</v>
      </c>
      <c r="G11" s="5">
        <v>15.148802234885425</v>
      </c>
      <c r="H11" s="5">
        <v>30.578221198864579</v>
      </c>
      <c r="I11" s="5">
        <v>35.991858038472422</v>
      </c>
      <c r="K11" s="2" t="s">
        <v>25</v>
      </c>
      <c r="L11" s="14">
        <f>SUM(L9:L10)</f>
        <v>200.84135172355346</v>
      </c>
      <c r="M11" s="14">
        <f t="shared" ref="M11:R11" si="1">SUM(M9:M10)</f>
        <v>182.15176232387088</v>
      </c>
      <c r="N11" s="14">
        <f t="shared" si="1"/>
        <v>171.83221509401838</v>
      </c>
      <c r="O11" s="14">
        <f t="shared" si="1"/>
        <v>230.99959334682194</v>
      </c>
      <c r="P11" s="14">
        <f t="shared" si="1"/>
        <v>277.86991274747754</v>
      </c>
      <c r="Q11" s="14">
        <f t="shared" si="1"/>
        <v>277.1090734535905</v>
      </c>
      <c r="R11" s="14">
        <f t="shared" si="1"/>
        <v>273.92446945168291</v>
      </c>
    </row>
    <row r="12" spans="2:18" x14ac:dyDescent="0.3">
      <c r="B12" s="4" t="s">
        <v>21</v>
      </c>
      <c r="C12" s="5">
        <v>0</v>
      </c>
      <c r="D12" s="5">
        <v>0</v>
      </c>
      <c r="E12" s="5">
        <v>3.8095140546115678</v>
      </c>
      <c r="F12" s="5">
        <v>3.6099553501988439</v>
      </c>
      <c r="G12" s="5">
        <v>4.7553152505196534</v>
      </c>
      <c r="H12" s="5">
        <v>6.9152199807249133</v>
      </c>
      <c r="I12" s="5">
        <v>7.3537492694444451</v>
      </c>
    </row>
    <row r="13" spans="2:18" x14ac:dyDescent="0.3">
      <c r="B13" s="2" t="s">
        <v>12</v>
      </c>
      <c r="C13" s="6">
        <f>SUM(C6:C12)</f>
        <v>256.62946268621909</v>
      </c>
      <c r="D13" s="6">
        <f t="shared" ref="D13:I13" si="2">SUM(D6:D12)</f>
        <v>259.03331586758986</v>
      </c>
      <c r="E13" s="6">
        <f t="shared" si="2"/>
        <v>367.66581328803574</v>
      </c>
      <c r="F13" s="6">
        <f t="shared" si="2"/>
        <v>435.99804638065422</v>
      </c>
      <c r="G13" s="6">
        <f t="shared" si="2"/>
        <v>482.67330922222931</v>
      </c>
      <c r="H13" s="6">
        <f t="shared" si="2"/>
        <v>498.12411878827913</v>
      </c>
      <c r="I13" s="6">
        <f t="shared" si="2"/>
        <v>506.37611702439239</v>
      </c>
      <c r="K13" t="s">
        <v>24</v>
      </c>
      <c r="L13" s="15">
        <f>L10/L11</f>
        <v>0.47664344413752241</v>
      </c>
      <c r="M13" s="15">
        <f t="shared" ref="M13:R13" si="3">M10/M11</f>
        <v>0.46468205244369404</v>
      </c>
      <c r="N13" s="15">
        <f t="shared" si="3"/>
        <v>0.45707444532218633</v>
      </c>
      <c r="O13" s="15">
        <f t="shared" si="3"/>
        <v>0.40615986708365281</v>
      </c>
      <c r="P13" s="15">
        <f t="shared" si="3"/>
        <v>0.38840191518722705</v>
      </c>
      <c r="Q13" s="15">
        <f t="shared" si="3"/>
        <v>0.38840191518722705</v>
      </c>
      <c r="R13" s="15">
        <f t="shared" si="3"/>
        <v>0.38840191518722705</v>
      </c>
    </row>
    <row r="14" spans="2:18" x14ac:dyDescent="0.3">
      <c r="E14" s="25">
        <f>0.2%</f>
        <v>2E-3</v>
      </c>
      <c r="F14" s="25">
        <f t="shared" ref="F14:I14" si="4">0.2%</f>
        <v>2E-3</v>
      </c>
      <c r="G14" s="25">
        <f t="shared" si="4"/>
        <v>2E-3</v>
      </c>
      <c r="H14" s="25">
        <f t="shared" si="4"/>
        <v>2E-3</v>
      </c>
      <c r="I14" s="25">
        <f t="shared" si="4"/>
        <v>2E-3</v>
      </c>
    </row>
    <row r="15" spans="2:18" x14ac:dyDescent="0.3">
      <c r="B15" t="s">
        <v>26</v>
      </c>
      <c r="E15" s="24">
        <f>E13*E14</f>
        <v>0.73533162657607154</v>
      </c>
      <c r="F15" s="24">
        <f t="shared" ref="F15:I15" si="5">F13*F14</f>
        <v>0.87199609276130841</v>
      </c>
      <c r="G15" s="24">
        <f t="shared" si="5"/>
        <v>0.96534661844445868</v>
      </c>
      <c r="H15" s="24">
        <f t="shared" si="5"/>
        <v>0.99624823757655834</v>
      </c>
      <c r="I15" s="24">
        <f t="shared" si="5"/>
        <v>1.0127522340487849</v>
      </c>
    </row>
    <row r="18" spans="2:9" x14ac:dyDescent="0.3">
      <c r="B18" s="1" t="s">
        <v>11</v>
      </c>
      <c r="C18" s="3" t="s">
        <v>16</v>
      </c>
      <c r="D18" s="3" t="s">
        <v>16</v>
      </c>
      <c r="E18" s="29" t="s">
        <v>13</v>
      </c>
      <c r="F18" s="30"/>
      <c r="G18" s="30"/>
      <c r="H18" s="30"/>
      <c r="I18" s="31"/>
    </row>
    <row r="19" spans="2:9" x14ac:dyDescent="0.3">
      <c r="B19" s="7" t="s">
        <v>14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</row>
    <row r="20" spans="2:9" x14ac:dyDescent="0.3">
      <c r="B20" s="4" t="s">
        <v>1</v>
      </c>
      <c r="C20" s="5">
        <f>C6*CPI!C$6</f>
        <v>50.972807395554781</v>
      </c>
      <c r="D20" s="5">
        <f>D6*CPI!D$6</f>
        <v>49.986858928238554</v>
      </c>
      <c r="E20" s="5">
        <f>E6*CPI!E$6</f>
        <v>167.72802026638189</v>
      </c>
      <c r="F20" s="5">
        <f>F6*CPI!F$6</f>
        <v>198.00743949699066</v>
      </c>
      <c r="G20" s="5">
        <f>G6*CPI!G$6</f>
        <v>203.22967852248897</v>
      </c>
      <c r="H20" s="5">
        <f>H6*CPI!H$6</f>
        <v>207.66038413888711</v>
      </c>
      <c r="I20" s="5">
        <f>I6*CPI!I$6</f>
        <v>221.26087282649982</v>
      </c>
    </row>
    <row r="21" spans="2:9" x14ac:dyDescent="0.3">
      <c r="B21" s="4" t="s">
        <v>2</v>
      </c>
      <c r="C21" s="5">
        <f>C7*CPI!C$6</f>
        <v>59.100174754207764</v>
      </c>
      <c r="D21" s="5">
        <f>D7*CPI!D$6</f>
        <v>61.778955556385384</v>
      </c>
      <c r="E21" s="5">
        <f>E7*CPI!E$6</f>
        <v>59.866211884948278</v>
      </c>
      <c r="F21" s="5">
        <f>F7*CPI!F$6</f>
        <v>61.429867204947953</v>
      </c>
      <c r="G21" s="5">
        <f>G7*CPI!G$6</f>
        <v>62.59265360754646</v>
      </c>
      <c r="H21" s="5">
        <f>H7*CPI!H$6</f>
        <v>65.255112690003671</v>
      </c>
      <c r="I21" s="5">
        <f>I7*CPI!I$6</f>
        <v>67.953976496997186</v>
      </c>
    </row>
    <row r="22" spans="2:9" x14ac:dyDescent="0.3">
      <c r="B22" s="4" t="s">
        <v>3</v>
      </c>
      <c r="C22" s="5">
        <f>C8*CPI!C$6</f>
        <v>1.2601951265865283</v>
      </c>
      <c r="D22" s="5">
        <f>D8*CPI!D$6</f>
        <v>9.7660147372821235</v>
      </c>
      <c r="E22" s="5">
        <f>E8*CPI!E$6</f>
        <v>11.43975331439963</v>
      </c>
      <c r="F22" s="5">
        <f>F8*CPI!F$6</f>
        <v>10.535410148162574</v>
      </c>
      <c r="G22" s="5">
        <f>G8*CPI!G$6</f>
        <v>12.103715953311671</v>
      </c>
      <c r="H22" s="5">
        <f>H8*CPI!H$6</f>
        <v>9.8103132733806486</v>
      </c>
      <c r="I22" s="5">
        <f>I8*CPI!I$6</f>
        <v>7.4445847281517263</v>
      </c>
    </row>
    <row r="23" spans="2:9" x14ac:dyDescent="0.3">
      <c r="B23" s="4" t="s">
        <v>23</v>
      </c>
      <c r="C23" s="5">
        <f>C9*CPI!C$6</f>
        <v>102.05013409010041</v>
      </c>
      <c r="D23" s="5">
        <f>D9*CPI!D$6</f>
        <v>97.509107550978626</v>
      </c>
      <c r="E23" s="5">
        <f>E9*CPI!E$6</f>
        <v>95.624403208723237</v>
      </c>
      <c r="F23" s="5">
        <f>F9*CPI!F$6</f>
        <v>144.12140619579426</v>
      </c>
      <c r="G23" s="5">
        <f>G9*CPI!G$6</f>
        <v>183.01186115886571</v>
      </c>
      <c r="H23" s="5">
        <f>H9*CPI!H$6</f>
        <v>187.07352280313071</v>
      </c>
      <c r="I23" s="5">
        <f>I9*CPI!I$6</f>
        <v>189.54671968963612</v>
      </c>
    </row>
    <row r="24" spans="2:9" x14ac:dyDescent="0.3">
      <c r="B24" s="4" t="s">
        <v>19</v>
      </c>
      <c r="C24" s="5">
        <f>C10*CPI!C$6</f>
        <v>25.060393887670841</v>
      </c>
      <c r="D24" s="5">
        <f>D10*CPI!D$6</f>
        <v>21.420152353309536</v>
      </c>
      <c r="E24" s="5">
        <f>E10*CPI!E$6</f>
        <v>38.29431803980674</v>
      </c>
      <c r="F24" s="5">
        <f>F10*CPI!F$6</f>
        <v>40.183615092976702</v>
      </c>
      <c r="G24" s="5">
        <f>G10*CPI!G$6</f>
        <v>37.413894878000676</v>
      </c>
      <c r="H24" s="5">
        <f>H10*CPI!H$6</f>
        <v>38.650746856398001</v>
      </c>
      <c r="I24" s="5">
        <f>I10*CPI!I$6</f>
        <v>37.670367770867699</v>
      </c>
    </row>
    <row r="25" spans="2:9" x14ac:dyDescent="0.3">
      <c r="B25" s="4" t="s">
        <v>20</v>
      </c>
      <c r="C25" s="5">
        <f>C11*CPI!C$6</f>
        <v>10.711112887839965</v>
      </c>
      <c r="D25" s="5">
        <f>D11*CPI!D$6</f>
        <v>18.572226741395653</v>
      </c>
      <c r="E25" s="5">
        <f>E11*CPI!E$6</f>
        <v>0</v>
      </c>
      <c r="F25" s="5">
        <f>F11*CPI!F$6</f>
        <v>0</v>
      </c>
      <c r="G25" s="5">
        <f>G11*CPI!G$6</f>
        <v>16.313603106727161</v>
      </c>
      <c r="H25" s="5">
        <f>H11*CPI!H$6</f>
        <v>33.752634731689355</v>
      </c>
      <c r="I25" s="5">
        <f>I11*CPI!I$6</f>
        <v>40.721483781921144</v>
      </c>
    </row>
    <row r="26" spans="2:9" x14ac:dyDescent="0.3">
      <c r="B26" s="4" t="s">
        <v>21</v>
      </c>
      <c r="C26" s="5">
        <f>C12*CPI!C$6</f>
        <v>0</v>
      </c>
      <c r="D26" s="5">
        <f>D12*CPI!D$6</f>
        <v>0</v>
      </c>
      <c r="E26" s="5">
        <f>E12*CPI!E$6</f>
        <v>3.9047519059768567</v>
      </c>
      <c r="F26" s="5">
        <f>F12*CPI!F$6</f>
        <v>3.7927093398026601</v>
      </c>
      <c r="G26" s="5">
        <f>G12*CPI!G$6</f>
        <v>5.1209544122041404</v>
      </c>
      <c r="H26" s="5">
        <f>H12*CPI!H$6</f>
        <v>7.6331089562317214</v>
      </c>
      <c r="I26" s="5">
        <f>I12*CPI!I$6</f>
        <v>8.3200923189878768</v>
      </c>
    </row>
    <row r="27" spans="2:9" x14ac:dyDescent="0.3">
      <c r="B27" s="2" t="s">
        <v>12</v>
      </c>
      <c r="C27" s="6">
        <f>SUM(C20:C26)</f>
        <v>249.15481814196028</v>
      </c>
      <c r="D27" s="6">
        <f t="shared" ref="D27:I27" si="6">SUM(D20:D26)</f>
        <v>259.03331586758986</v>
      </c>
      <c r="E27" s="6">
        <f t="shared" si="6"/>
        <v>376.85745862023663</v>
      </c>
      <c r="F27" s="6">
        <f t="shared" si="6"/>
        <v>458.07044747867485</v>
      </c>
      <c r="G27" s="6">
        <f t="shared" si="6"/>
        <v>519.78636163914484</v>
      </c>
      <c r="H27" s="6">
        <f t="shared" si="6"/>
        <v>549.83582344972115</v>
      </c>
      <c r="I27" s="6">
        <f t="shared" si="6"/>
        <v>572.9180976130616</v>
      </c>
    </row>
    <row r="28" spans="2:9" x14ac:dyDescent="0.3">
      <c r="E28">
        <f>0.2%</f>
        <v>2E-3</v>
      </c>
      <c r="F28">
        <f t="shared" ref="F28:I28" si="7">0.2%</f>
        <v>2E-3</v>
      </c>
      <c r="G28">
        <f t="shared" si="7"/>
        <v>2E-3</v>
      </c>
      <c r="H28">
        <f t="shared" si="7"/>
        <v>2E-3</v>
      </c>
      <c r="I28">
        <f t="shared" si="7"/>
        <v>2E-3</v>
      </c>
    </row>
    <row r="29" spans="2:9" x14ac:dyDescent="0.3">
      <c r="B29" t="s">
        <v>26</v>
      </c>
      <c r="E29" s="24">
        <f>E27*E28</f>
        <v>0.75371491724047324</v>
      </c>
      <c r="F29" s="24">
        <f t="shared" ref="F29" si="8">F27*F28</f>
        <v>0.91614089495734974</v>
      </c>
      <c r="G29" s="24">
        <f t="shared" ref="G29" si="9">G27*G28</f>
        <v>1.0395727232782896</v>
      </c>
      <c r="H29" s="24">
        <f t="shared" ref="H29" si="10">H27*H28</f>
        <v>1.0996716468994423</v>
      </c>
      <c r="I29" s="24">
        <f t="shared" ref="I29" si="11">I27*I28</f>
        <v>1.1458361952261231</v>
      </c>
    </row>
  </sheetData>
  <mergeCells count="2">
    <mergeCell ref="E4:I4"/>
    <mergeCell ref="E18:I18"/>
  </mergeCells>
  <pageMargins left="0.7" right="0.7" top="0.75" bottom="0.75" header="0.3" footer="0.3"/>
  <headerFooter>
    <oddFooter>&amp;C_x000D_&amp;1#&amp;"Century Gothic"&amp;7&amp;K7F7F7F BUSINESS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EDBC-03A1-49D1-ADD2-BBD8774D4B51}">
  <dimension ref="B3:I6"/>
  <sheetViews>
    <sheetView workbookViewId="0"/>
  </sheetViews>
  <sheetFormatPr defaultRowHeight="14" x14ac:dyDescent="0.3"/>
  <cols>
    <col min="2" max="2" width="25.4140625" customWidth="1"/>
  </cols>
  <sheetData>
    <row r="3" spans="2:9" x14ac:dyDescent="0.3">
      <c r="C3" s="3" t="s">
        <v>15</v>
      </c>
      <c r="D3" s="3" t="s">
        <v>16</v>
      </c>
      <c r="E3" s="3" t="s">
        <v>16</v>
      </c>
      <c r="F3" s="3" t="s">
        <v>16</v>
      </c>
      <c r="G3" s="3" t="s">
        <v>16</v>
      </c>
      <c r="H3" s="3" t="s">
        <v>16</v>
      </c>
      <c r="I3" s="3" t="s">
        <v>16</v>
      </c>
    </row>
    <row r="4" spans="2:9" x14ac:dyDescent="0.3"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2:9" x14ac:dyDescent="0.3">
      <c r="B5" s="4" t="s">
        <v>17</v>
      </c>
      <c r="C5" s="9">
        <v>4.0519877675840865E-2</v>
      </c>
      <c r="D5" s="9">
        <v>0.03</v>
      </c>
      <c r="E5" s="9">
        <v>2.5000000000000001E-2</v>
      </c>
      <c r="F5" s="9">
        <v>2.5000000000000001E-2</v>
      </c>
      <c r="G5" s="9">
        <v>2.5000000000000001E-2</v>
      </c>
      <c r="H5" s="9">
        <v>2.5000000000000001E-2</v>
      </c>
      <c r="I5" s="9">
        <v>2.5000000000000001E-2</v>
      </c>
    </row>
    <row r="6" spans="2:9" x14ac:dyDescent="0.3">
      <c r="B6" s="4" t="s">
        <v>18</v>
      </c>
      <c r="C6" s="10">
        <f>D6/(1+D5)</f>
        <v>0.970873786407767</v>
      </c>
      <c r="D6" s="10">
        <v>1</v>
      </c>
      <c r="E6" s="10">
        <f>D6*(1+E5)</f>
        <v>1.0249999999999999</v>
      </c>
      <c r="F6" s="10">
        <f>E6*(1+F5)</f>
        <v>1.0506249999999999</v>
      </c>
      <c r="G6" s="10">
        <f>F6*(1+G5)</f>
        <v>1.0768906249999999</v>
      </c>
      <c r="H6" s="10">
        <f>G6*(1+H5)</f>
        <v>1.1038128906249998</v>
      </c>
      <c r="I6" s="10">
        <f>H6*(1+I5)</f>
        <v>1.1314082128906247</v>
      </c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0AC3019D-2582-4B03-8BB9-BC0C2D9D27DF}"/>
</file>

<file path=customXml/itemProps2.xml><?xml version="1.0" encoding="utf-8"?>
<ds:datastoreItem xmlns:ds="http://schemas.openxmlformats.org/officeDocument/2006/customXml" ds:itemID="{722D814E-BFE3-4192-B06B-03188814DADA}"/>
</file>

<file path=customXml/itemProps3.xml><?xml version="1.0" encoding="utf-8"?>
<ds:datastoreItem xmlns:ds="http://schemas.openxmlformats.org/officeDocument/2006/customXml" ds:itemID="{16DC0A9C-68AA-4F3A-B048-C236FC38680C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Allocation</vt:lpstr>
      <vt:lpstr>Net Capex forecast</vt:lpstr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James McIntyre</cp:lastModifiedBy>
  <dcterms:created xsi:type="dcterms:W3CDTF">2024-11-19T05:45:50Z</dcterms:created>
  <dcterms:modified xsi:type="dcterms:W3CDTF">2025-01-29T05:56:23Z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